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 activeTab="4"/>
  </bookViews>
  <sheets>
    <sheet name="Varsity Girls Heat" sheetId="12" r:id="rId1"/>
    <sheet name="JV Girls Heat" sheetId="13" r:id="rId2"/>
    <sheet name="Varsity Boys Heat" sheetId="11" r:id="rId3"/>
    <sheet name="JH 7th Girls Heat" sheetId="4" r:id="rId4"/>
    <sheet name="JH 8th Girls Heat " sheetId="9" r:id="rId5"/>
    <sheet name="JH Boys" sheetId="5" r:id="rId6"/>
  </sheets>
  <calcPr calcId="162913"/>
</workbook>
</file>

<file path=xl/calcChain.xml><?xml version="1.0" encoding="utf-8"?>
<calcChain xmlns="http://schemas.openxmlformats.org/spreadsheetml/2006/main">
  <c r="E20" i="4" l="1"/>
  <c r="E27" i="4"/>
  <c r="E34" i="4"/>
  <c r="E62" i="4"/>
  <c r="E71" i="4"/>
  <c r="E90" i="4"/>
  <c r="D107" i="4"/>
  <c r="D106" i="4"/>
  <c r="D105" i="4"/>
  <c r="D104" i="4"/>
  <c r="D103" i="4"/>
  <c r="D102" i="4"/>
  <c r="D101" i="4"/>
  <c r="D100" i="4"/>
  <c r="D99" i="4"/>
  <c r="A107" i="4"/>
  <c r="A106" i="4"/>
  <c r="A105" i="4"/>
  <c r="A104" i="4"/>
  <c r="A103" i="4"/>
  <c r="A102" i="4"/>
  <c r="A101" i="4"/>
  <c r="A100" i="4"/>
  <c r="A99" i="4"/>
  <c r="A98" i="4"/>
  <c r="D98" i="4"/>
  <c r="D74" i="9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65" i="4" l="1"/>
  <c r="C66" i="4"/>
  <c r="C67" i="4"/>
  <c r="C68" i="4"/>
  <c r="C69" i="4"/>
  <c r="C70" i="4"/>
  <c r="C64" i="4"/>
  <c r="C58" i="4"/>
  <c r="C59" i="4"/>
  <c r="C60" i="4"/>
  <c r="C61" i="4"/>
  <c r="C93" i="4"/>
  <c r="C88" i="4"/>
  <c r="C89" i="4"/>
  <c r="C57" i="4"/>
  <c r="C45" i="4"/>
  <c r="C46" i="4"/>
  <c r="C47" i="4"/>
  <c r="C44" i="4"/>
  <c r="C37" i="4"/>
  <c r="C38" i="4"/>
  <c r="C39" i="4"/>
  <c r="C40" i="4"/>
  <c r="C41" i="4"/>
  <c r="C36" i="4"/>
  <c r="C30" i="4"/>
  <c r="C31" i="4"/>
  <c r="C32" i="4"/>
  <c r="C33" i="4"/>
  <c r="C29" i="4"/>
  <c r="C23" i="4"/>
  <c r="C24" i="4"/>
  <c r="C25" i="4"/>
  <c r="C26" i="4"/>
  <c r="C22" i="4"/>
  <c r="C13" i="4"/>
  <c r="C14" i="4"/>
  <c r="C15" i="4"/>
  <c r="C16" i="4"/>
  <c r="C17" i="4"/>
  <c r="C18" i="4"/>
  <c r="C19" i="4"/>
  <c r="C12" i="4"/>
  <c r="C8" i="4"/>
  <c r="C9" i="4"/>
  <c r="C7" i="4"/>
  <c r="E23" i="9"/>
  <c r="E41" i="9"/>
  <c r="E68" i="9"/>
  <c r="C56" i="9"/>
  <c r="C57" i="9"/>
  <c r="A81" i="9" s="1"/>
  <c r="C58" i="9"/>
  <c r="C59" i="9"/>
  <c r="C55" i="9"/>
  <c r="D81" i="9" s="1"/>
  <c r="D83" i="9"/>
  <c r="D82" i="9"/>
  <c r="D80" i="9"/>
  <c r="D79" i="9"/>
  <c r="D78" i="9"/>
  <c r="D77" i="9"/>
  <c r="D76" i="9"/>
  <c r="D75" i="9"/>
  <c r="A83" i="9"/>
  <c r="A82" i="9"/>
  <c r="A80" i="9"/>
  <c r="A79" i="9"/>
  <c r="A78" i="9"/>
  <c r="A77" i="9"/>
  <c r="A76" i="9"/>
  <c r="A75" i="9"/>
  <c r="A74" i="9"/>
  <c r="C7" i="9"/>
  <c r="C8" i="9"/>
  <c r="C9" i="9"/>
  <c r="C10" i="9"/>
  <c r="C11" i="9"/>
  <c r="C14" i="9"/>
  <c r="C15" i="9"/>
  <c r="C16" i="9"/>
  <c r="C17" i="9"/>
  <c r="C18" i="9"/>
  <c r="C19" i="9"/>
  <c r="C20" i="9"/>
  <c r="C21" i="9"/>
  <c r="C22" i="9"/>
  <c r="C25" i="9"/>
  <c r="C26" i="9"/>
  <c r="C27" i="9"/>
  <c r="C30" i="9"/>
  <c r="C31" i="9"/>
  <c r="C32" i="9"/>
  <c r="C35" i="9"/>
  <c r="C36" i="9"/>
  <c r="C37" i="9"/>
  <c r="C38" i="9"/>
  <c r="C39" i="9"/>
  <c r="C40" i="9"/>
  <c r="C43" i="9"/>
  <c r="C44" i="9"/>
  <c r="C45" i="9"/>
  <c r="C48" i="9"/>
  <c r="C51" i="9"/>
  <c r="C63" i="9"/>
  <c r="C64" i="9"/>
  <c r="C65" i="9"/>
  <c r="C66" i="9"/>
  <c r="C67" i="9"/>
  <c r="C62" i="9"/>
  <c r="E66" i="5"/>
  <c r="E51" i="5"/>
  <c r="E17" i="5"/>
  <c r="C58" i="5"/>
  <c r="C59" i="5"/>
  <c r="C60" i="5"/>
  <c r="C61" i="5"/>
  <c r="C62" i="5"/>
  <c r="C63" i="5"/>
  <c r="C64" i="5"/>
  <c r="C65" i="5"/>
  <c r="C57" i="5"/>
  <c r="C43" i="5"/>
  <c r="C44" i="5"/>
  <c r="C45" i="5"/>
  <c r="C46" i="5"/>
  <c r="C47" i="5"/>
  <c r="C48" i="5"/>
  <c r="C49" i="5"/>
  <c r="C50" i="5"/>
  <c r="C42" i="5"/>
  <c r="C33" i="5"/>
  <c r="C34" i="5"/>
  <c r="C32" i="5"/>
  <c r="C27" i="5"/>
  <c r="C28" i="5"/>
  <c r="C29" i="5"/>
  <c r="C26" i="5"/>
  <c r="C23" i="5"/>
  <c r="C22" i="5"/>
  <c r="C19" i="5"/>
  <c r="C10" i="5"/>
  <c r="C11" i="5"/>
  <c r="C12" i="5"/>
  <c r="C13" i="5"/>
  <c r="C14" i="5"/>
  <c r="C15" i="5"/>
  <c r="C16" i="5"/>
  <c r="C9" i="5"/>
  <c r="C6" i="5"/>
  <c r="A65" i="13"/>
  <c r="D65" i="13"/>
  <c r="E15" i="13"/>
  <c r="C53" i="13"/>
  <c r="C54" i="13"/>
  <c r="C52" i="13"/>
  <c r="C49" i="13"/>
  <c r="C31" i="13"/>
  <c r="C32" i="13"/>
  <c r="C30" i="13"/>
  <c r="C24" i="13"/>
  <c r="C25" i="13"/>
  <c r="C26" i="13"/>
  <c r="C27" i="13"/>
  <c r="C23" i="13"/>
  <c r="C18" i="13"/>
  <c r="C19" i="13"/>
  <c r="C20" i="13"/>
  <c r="C17" i="13"/>
  <c r="C8" i="13"/>
  <c r="C9" i="13"/>
  <c r="C10" i="13"/>
  <c r="C11" i="13"/>
  <c r="C12" i="13"/>
  <c r="C13" i="13"/>
  <c r="C14" i="13"/>
  <c r="C7" i="13"/>
  <c r="E82" i="12"/>
  <c r="E19" i="12"/>
  <c r="E41" i="12"/>
  <c r="E65" i="12"/>
  <c r="E74" i="12"/>
  <c r="E91" i="12"/>
  <c r="E68" i="11"/>
  <c r="E48" i="11"/>
  <c r="C56" i="12"/>
  <c r="C57" i="12"/>
  <c r="C58" i="12"/>
  <c r="C59" i="12"/>
  <c r="C60" i="12"/>
  <c r="C61" i="12"/>
  <c r="C62" i="12"/>
  <c r="C63" i="12"/>
  <c r="C64" i="12"/>
  <c r="C55" i="12"/>
  <c r="C44" i="12"/>
  <c r="C45" i="12"/>
  <c r="C43" i="12"/>
  <c r="C8" i="12"/>
  <c r="C7" i="12"/>
  <c r="C12" i="12"/>
  <c r="C13" i="12"/>
  <c r="C14" i="12"/>
  <c r="C15" i="12"/>
  <c r="C16" i="12"/>
  <c r="C17" i="12"/>
  <c r="C18" i="12"/>
  <c r="C11" i="12"/>
  <c r="C32" i="12"/>
  <c r="C33" i="12"/>
  <c r="C34" i="12"/>
  <c r="C35" i="12"/>
  <c r="C36" i="12"/>
  <c r="C37" i="12"/>
  <c r="C38" i="12"/>
  <c r="C39" i="12"/>
  <c r="C40" i="12"/>
  <c r="C31" i="12"/>
  <c r="C22" i="12"/>
  <c r="C23" i="12"/>
  <c r="C24" i="12"/>
  <c r="C25" i="12"/>
  <c r="C26" i="12"/>
  <c r="C27" i="12"/>
  <c r="C28" i="12"/>
  <c r="C21" i="12"/>
  <c r="C52" i="12"/>
  <c r="C51" i="12"/>
  <c r="C68" i="12"/>
  <c r="C69" i="12"/>
  <c r="C70" i="12"/>
  <c r="C71" i="12"/>
  <c r="C72" i="12"/>
  <c r="C73" i="12"/>
  <c r="C67" i="12"/>
  <c r="C77" i="12"/>
  <c r="C78" i="12"/>
  <c r="C79" i="12"/>
  <c r="C80" i="12"/>
  <c r="C81" i="12"/>
  <c r="C76" i="12"/>
  <c r="C90" i="12"/>
  <c r="C86" i="12"/>
  <c r="C87" i="12"/>
  <c r="C88" i="12"/>
  <c r="C89" i="12"/>
  <c r="C85" i="12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5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A66" i="13" l="1"/>
  <c r="A69" i="13"/>
  <c r="A67" i="13"/>
  <c r="A68" i="13"/>
  <c r="A70" i="13"/>
  <c r="A71" i="13"/>
  <c r="A64" i="13"/>
  <c r="A72" i="13"/>
  <c r="D71" i="13"/>
  <c r="D66" i="13"/>
  <c r="D64" i="13"/>
  <c r="D72" i="13"/>
  <c r="D67" i="13"/>
  <c r="D68" i="13"/>
  <c r="D69" i="13"/>
  <c r="D70" i="13"/>
  <c r="A63" i="13"/>
  <c r="D63" i="13"/>
  <c r="C39" i="5"/>
  <c r="C38" i="5"/>
  <c r="C37" i="5"/>
  <c r="D73" i="5" l="1"/>
  <c r="D77" i="5"/>
  <c r="A79" i="5"/>
  <c r="D76" i="5"/>
  <c r="A78" i="5"/>
  <c r="A75" i="5"/>
  <c r="D80" i="5"/>
  <c r="A73" i="5"/>
  <c r="D74" i="5"/>
  <c r="A77" i="5"/>
  <c r="D72" i="5"/>
  <c r="D79" i="5"/>
  <c r="A72" i="5"/>
  <c r="D75" i="5"/>
  <c r="A76" i="5"/>
  <c r="D81" i="5"/>
  <c r="A74" i="5"/>
  <c r="A81" i="5"/>
  <c r="A80" i="5"/>
  <c r="D78" i="5"/>
  <c r="D109" i="11" l="1"/>
  <c r="A110" i="11"/>
  <c r="A107" i="11"/>
  <c r="D116" i="11"/>
  <c r="D108" i="11"/>
  <c r="A109" i="11"/>
  <c r="A114" i="11"/>
  <c r="D110" i="11"/>
  <c r="D115" i="11"/>
  <c r="A116" i="11"/>
  <c r="A108" i="11"/>
  <c r="D113" i="11"/>
  <c r="D114" i="11"/>
  <c r="A115" i="11"/>
  <c r="D107" i="11"/>
  <c r="D112" i="11"/>
  <c r="A113" i="11"/>
  <c r="D111" i="11"/>
  <c r="A112" i="11"/>
  <c r="A111" i="11"/>
  <c r="A101" i="12"/>
  <c r="A102" i="12"/>
  <c r="A104" i="12"/>
  <c r="D110" i="12"/>
  <c r="A103" i="12"/>
  <c r="A105" i="12"/>
  <c r="A107" i="12"/>
  <c r="A108" i="12"/>
  <c r="A109" i="12"/>
  <c r="D105" i="12"/>
  <c r="D106" i="12"/>
  <c r="A106" i="12"/>
  <c r="D107" i="12"/>
  <c r="D108" i="12"/>
  <c r="D109" i="12"/>
  <c r="D104" i="12"/>
  <c r="D101" i="12"/>
  <c r="D103" i="12"/>
  <c r="D102" i="12"/>
  <c r="A110" i="12"/>
</calcChain>
</file>

<file path=xl/sharedStrings.xml><?xml version="1.0" encoding="utf-8"?>
<sst xmlns="http://schemas.openxmlformats.org/spreadsheetml/2006/main" count="731" uniqueCount="308">
  <si>
    <t>Roby</t>
  </si>
  <si>
    <t>Team</t>
  </si>
  <si>
    <t>Place</t>
  </si>
  <si>
    <t>Points</t>
  </si>
  <si>
    <t>Team Points</t>
  </si>
  <si>
    <t>Individual Top Ten</t>
  </si>
  <si>
    <t>Team Champions</t>
  </si>
  <si>
    <t>Name</t>
  </si>
  <si>
    <t>#</t>
  </si>
  <si>
    <t>Rotan</t>
  </si>
  <si>
    <t>Paint Creek</t>
  </si>
  <si>
    <t>Aspermont</t>
  </si>
  <si>
    <t>Time</t>
  </si>
  <si>
    <t>Harry Boyd</t>
  </si>
  <si>
    <t>Jose Garza</t>
  </si>
  <si>
    <t>Cristian Garcia</t>
  </si>
  <si>
    <t>Lueders</t>
  </si>
  <si>
    <t>Jaylie Jeffcoat</t>
  </si>
  <si>
    <t>Emma Carreon</t>
  </si>
  <si>
    <t>Knox City</t>
  </si>
  <si>
    <t>BiB#</t>
  </si>
  <si>
    <t>DISTRICT CROSS COUNTRY MEET</t>
  </si>
  <si>
    <t>Paisley Morrow</t>
  </si>
  <si>
    <t>Grace Miller</t>
  </si>
  <si>
    <t>Chasity Benson</t>
  </si>
  <si>
    <t>Hailee Garmer</t>
  </si>
  <si>
    <t>Keegan Encizo</t>
  </si>
  <si>
    <t>Adrian Perales</t>
  </si>
  <si>
    <t>Camden Lummus</t>
  </si>
  <si>
    <t>James Covington</t>
  </si>
  <si>
    <t>Haiden Bowman</t>
  </si>
  <si>
    <t>Munday</t>
  </si>
  <si>
    <t>Jonah Segura</t>
  </si>
  <si>
    <t>Kreed Cummings</t>
  </si>
  <si>
    <t>Brayden Clayborn</t>
  </si>
  <si>
    <t>Davis Evangelista</t>
  </si>
  <si>
    <t>Blackwell</t>
  </si>
  <si>
    <t>Eula</t>
  </si>
  <si>
    <t>Morgan Rasco</t>
  </si>
  <si>
    <t>Avery Glenn</t>
  </si>
  <si>
    <t>Blakely Pritchard</t>
  </si>
  <si>
    <t>Addison Dove</t>
  </si>
  <si>
    <t>Stamford</t>
  </si>
  <si>
    <t>BIB #</t>
  </si>
  <si>
    <t>8th JH Girls Heat</t>
  </si>
  <si>
    <t>Varsity Boys Heat</t>
  </si>
  <si>
    <t>Jaxon Bowman</t>
  </si>
  <si>
    <t>Connor Willison</t>
  </si>
  <si>
    <t>Varsity Girls Heat</t>
  </si>
  <si>
    <t>Brice Thompson</t>
  </si>
  <si>
    <t>Jacklyn Diaz</t>
  </si>
  <si>
    <t>Cheney Thompson</t>
  </si>
  <si>
    <t>Stephanie Scott</t>
  </si>
  <si>
    <t>Lily Benson</t>
  </si>
  <si>
    <t>Joselynn Williams</t>
  </si>
  <si>
    <t>Ana Daniel</t>
  </si>
  <si>
    <t>Bib #</t>
  </si>
  <si>
    <t>Kinley Cummings</t>
  </si>
  <si>
    <t>Marlene Sanchez</t>
  </si>
  <si>
    <t>Morgan Dove</t>
  </si>
  <si>
    <t>Kinlee Eaton</t>
  </si>
  <si>
    <t>Callie Grimsley</t>
  </si>
  <si>
    <t>RJ Salinas</t>
  </si>
  <si>
    <t>Yessica Perez</t>
  </si>
  <si>
    <t>Avery Gonzalez</t>
  </si>
  <si>
    <t>Arianna Fillingim</t>
  </si>
  <si>
    <t>Joey Lujan</t>
  </si>
  <si>
    <t>Emma Acosta</t>
  </si>
  <si>
    <t>Elissa Segura</t>
  </si>
  <si>
    <t>Kylin Alvarado</t>
  </si>
  <si>
    <t>Schylar Anderson</t>
  </si>
  <si>
    <t>Zaylee Bernal</t>
  </si>
  <si>
    <t>Khloe Cantu</t>
  </si>
  <si>
    <t>Kenzlie Salazar</t>
  </si>
  <si>
    <t>Addie Arispe</t>
  </si>
  <si>
    <t>Tylee Fillingim</t>
  </si>
  <si>
    <t>Taylor Jeffrey</t>
  </si>
  <si>
    <t>Ivy Esponoza</t>
  </si>
  <si>
    <t>Madison Espinosa</t>
  </si>
  <si>
    <t>Jaden Baxter</t>
  </si>
  <si>
    <t>Naveah Martinez</t>
  </si>
  <si>
    <t>Lala Garza</t>
  </si>
  <si>
    <t>Abigail Aguilar</t>
  </si>
  <si>
    <t>Desiree Carrasco</t>
  </si>
  <si>
    <t>Ivy Frye-Terpstra</t>
  </si>
  <si>
    <t>Hannah Mong</t>
  </si>
  <si>
    <t>Lily Arizmendez</t>
  </si>
  <si>
    <t>Talia Campos</t>
  </si>
  <si>
    <t>Kassie Flowers</t>
  </si>
  <si>
    <t>Moran</t>
  </si>
  <si>
    <t>Alyssa Allred</t>
  </si>
  <si>
    <t>Alayna Baker</t>
  </si>
  <si>
    <t>Jayla Bussell</t>
  </si>
  <si>
    <t>Emily Murk</t>
  </si>
  <si>
    <t>Allison Scott</t>
  </si>
  <si>
    <t>LeAnna Sikes</t>
  </si>
  <si>
    <t>Kacenda Thompkins</t>
  </si>
  <si>
    <t>Terra Thompson</t>
  </si>
  <si>
    <t>Anson</t>
  </si>
  <si>
    <t>Cathryn Hartman</t>
  </si>
  <si>
    <t>Crystin Hartman</t>
  </si>
  <si>
    <t>Selena Felix</t>
  </si>
  <si>
    <t>Ruby Shaw</t>
  </si>
  <si>
    <t>Ebony Fields</t>
  </si>
  <si>
    <t>Albany</t>
  </si>
  <si>
    <t>Sidney Russell</t>
  </si>
  <si>
    <t>Briley Tabor</t>
  </si>
  <si>
    <t>Maci Hatchett</t>
  </si>
  <si>
    <t>Myleigh Leveridge</t>
  </si>
  <si>
    <t>Avery Everitt</t>
  </si>
  <si>
    <t>Jaci Chapman</t>
  </si>
  <si>
    <t>Avery Carreon</t>
  </si>
  <si>
    <t>Brylie Duniven</t>
  </si>
  <si>
    <t>Chelsea Jimenez</t>
  </si>
  <si>
    <t>Jim Ned</t>
  </si>
  <si>
    <t>Taylor Clark</t>
  </si>
  <si>
    <t>Faith Farha</t>
  </si>
  <si>
    <t>Bailey Helm</t>
  </si>
  <si>
    <t>Ada Hogan</t>
  </si>
  <si>
    <t>Carter Roe</t>
  </si>
  <si>
    <t>Chahlee Roberts</t>
  </si>
  <si>
    <t>Tawnee Bland</t>
  </si>
  <si>
    <t>Trinity Hernandez</t>
  </si>
  <si>
    <t>Ally Rose</t>
  </si>
  <si>
    <t>Kristin Wilburn</t>
  </si>
  <si>
    <t>Tatum Walker</t>
  </si>
  <si>
    <t>Dakota Shaw</t>
  </si>
  <si>
    <t>Maya Devereux</t>
  </si>
  <si>
    <t>Bethany Hooper</t>
  </si>
  <si>
    <t>Reylee Arrieta</t>
  </si>
  <si>
    <t>K'lee Grimsley</t>
  </si>
  <si>
    <t>Camryn Pepper</t>
  </si>
  <si>
    <t>Laura Coia</t>
  </si>
  <si>
    <t>Rule</t>
  </si>
  <si>
    <t>Hailey Garcia</t>
  </si>
  <si>
    <t>Reese Weatherly</t>
  </si>
  <si>
    <t>Thiddy Garcia</t>
  </si>
  <si>
    <t>Juan Rojas</t>
  </si>
  <si>
    <t>A J Diaz</t>
  </si>
  <si>
    <t>Luke Latham</t>
  </si>
  <si>
    <t>Colton Capers</t>
  </si>
  <si>
    <t>Juan Pablo Perez</t>
  </si>
  <si>
    <t>Levi Rhoads</t>
  </si>
  <si>
    <t>Gus Blair</t>
  </si>
  <si>
    <t>Ethan O'donnell</t>
  </si>
  <si>
    <t>Andrew Nunez</t>
  </si>
  <si>
    <t>Ben Metler</t>
  </si>
  <si>
    <t>Wesley Koenig</t>
  </si>
  <si>
    <t>Carson Guidry</t>
  </si>
  <si>
    <t>Jaden Flores</t>
  </si>
  <si>
    <t>Adam Benavides</t>
  </si>
  <si>
    <t>Frank Olivera</t>
  </si>
  <si>
    <t>Keegan Talley</t>
  </si>
  <si>
    <t>Lane Addington</t>
  </si>
  <si>
    <t>Gabrie Ceverny</t>
  </si>
  <si>
    <t>Toby Ceverny</t>
  </si>
  <si>
    <t>Cisco Jimenez</t>
  </si>
  <si>
    <t>Mason Pasley</t>
  </si>
  <si>
    <t>Cruz Perez</t>
  </si>
  <si>
    <t>Vinnson Amador</t>
  </si>
  <si>
    <t>Joah St. John</t>
  </si>
  <si>
    <t>Alex Prichard</t>
  </si>
  <si>
    <t>Danny O'Keefe</t>
  </si>
  <si>
    <t>Chase Murk</t>
  </si>
  <si>
    <t>Jonathan Coody</t>
  </si>
  <si>
    <t>Jayce Tinkle</t>
  </si>
  <si>
    <t>Brayden Watson</t>
  </si>
  <si>
    <t>Landon Kreiter</t>
  </si>
  <si>
    <t>Kaison Cehand</t>
  </si>
  <si>
    <t>Belle Turner</t>
  </si>
  <si>
    <t>Kate Van Poppel</t>
  </si>
  <si>
    <t>Madison Fillingim</t>
  </si>
  <si>
    <t>Mazer Hernandez</t>
  </si>
  <si>
    <t>Jerika Madrigal</t>
  </si>
  <si>
    <t>Coraima Villagomez</t>
  </si>
  <si>
    <t>Kailyn Shipp</t>
  </si>
  <si>
    <t>Staleigh Young</t>
  </si>
  <si>
    <t>Christy Kelly</t>
  </si>
  <si>
    <t>Quincy Page</t>
  </si>
  <si>
    <t>Caroline Shoemaker</t>
  </si>
  <si>
    <t>Christiana Weathersbee</t>
  </si>
  <si>
    <t>Jennifer Silva</t>
  </si>
  <si>
    <t>Emma Teichelman</t>
  </si>
  <si>
    <t>Kesley Criswell</t>
  </si>
  <si>
    <t>Leah Castenada</t>
  </si>
  <si>
    <t>Kami Tate</t>
  </si>
  <si>
    <t>Addison Benavides</t>
  </si>
  <si>
    <t>Micah Hagins</t>
  </si>
  <si>
    <t>Jasmin Diaz</t>
  </si>
  <si>
    <t>Addyson Evans</t>
  </si>
  <si>
    <t>Maeley Evans</t>
  </si>
  <si>
    <t>Aralyn Taylor</t>
  </si>
  <si>
    <t>Jazlynne Jones</t>
  </si>
  <si>
    <t>7th Grade JH Girls Heat</t>
  </si>
  <si>
    <t>ROTAN INVITATIONAL CROSS COUNTRY MEET</t>
  </si>
  <si>
    <t>Harlie Barnes</t>
  </si>
  <si>
    <t>Bailee Hnderson</t>
  </si>
  <si>
    <t>Shelby Huggins</t>
  </si>
  <si>
    <t>Jamie Segura</t>
  </si>
  <si>
    <t>Kamryn Delmasso</t>
  </si>
  <si>
    <t>Lacy Gonzales</t>
  </si>
  <si>
    <t>Jenny Scheets</t>
  </si>
  <si>
    <t xml:space="preserve">Alexa Yanez </t>
  </si>
  <si>
    <t>Christian Holslinger</t>
  </si>
  <si>
    <t>Junior Varsity Girls Heat</t>
  </si>
  <si>
    <t>JH BOYS Heat</t>
  </si>
  <si>
    <t>Brylea Wotjek</t>
  </si>
  <si>
    <t>Lilly Ibarra</t>
  </si>
  <si>
    <t>Carlee Levens</t>
  </si>
  <si>
    <t>Anniyah Montanez</t>
  </si>
  <si>
    <t>Erica Silguero</t>
  </si>
  <si>
    <t>Zurrie Taylor</t>
  </si>
  <si>
    <t>Eren Howeth</t>
  </si>
  <si>
    <t>Kateleigh Carr</t>
  </si>
  <si>
    <t>Mia Flores</t>
  </si>
  <si>
    <t>Bailey Espinosa</t>
  </si>
  <si>
    <t>Lexi Alba</t>
  </si>
  <si>
    <t>Shyann Sales</t>
  </si>
  <si>
    <t>Kassidy Daniel</t>
  </si>
  <si>
    <t>Saylor Smith</t>
  </si>
  <si>
    <t>Betsy Terry</t>
  </si>
  <si>
    <t>Sofia De Leon</t>
  </si>
  <si>
    <t>Zephenn Cortez</t>
  </si>
  <si>
    <t>Karter Scherwitz</t>
  </si>
  <si>
    <t>Kaleb Fortushniak</t>
  </si>
  <si>
    <t>Adler Pasley</t>
  </si>
  <si>
    <t>Kallen Moody</t>
  </si>
  <si>
    <t>Ryan Weathers</t>
  </si>
  <si>
    <t>Graden Rabel</t>
  </si>
  <si>
    <t>Isaac Hernandez</t>
  </si>
  <si>
    <t>Ansalon Buchanon</t>
  </si>
  <si>
    <t>Hunter Lerma</t>
  </si>
  <si>
    <t>Izaiah Trevino</t>
  </si>
  <si>
    <t>Diego Sanchez</t>
  </si>
  <si>
    <t>Jonah Flores</t>
  </si>
  <si>
    <t>Gabriel Lira</t>
  </si>
  <si>
    <t>Rope Hick</t>
  </si>
  <si>
    <t>Iszaj Espinoza</t>
  </si>
  <si>
    <t>Leightyn Miller</t>
  </si>
  <si>
    <t>Brody Hall</t>
  </si>
  <si>
    <t>Malachi St. John</t>
  </si>
  <si>
    <t>Jaxon Key</t>
  </si>
  <si>
    <t>Rhett Cadenhead</t>
  </si>
  <si>
    <t>Landon Hall</t>
  </si>
  <si>
    <t>Zach Lomas</t>
  </si>
  <si>
    <t>Alex Garza</t>
  </si>
  <si>
    <t>Kyson Shahan</t>
  </si>
  <si>
    <t>Caison Lee</t>
  </si>
  <si>
    <t>Steve Elkins</t>
  </si>
  <si>
    <t>Bryson Nunez</t>
  </si>
  <si>
    <t>Edgar Perez</t>
  </si>
  <si>
    <t>Jesse Elkins</t>
  </si>
  <si>
    <t>Adam Castorena</t>
  </si>
  <si>
    <t>Josh Dockins</t>
  </si>
  <si>
    <t>Israel Carranza</t>
  </si>
  <si>
    <t>Dawson Black</t>
  </si>
  <si>
    <t>Samuel Chaku</t>
  </si>
  <si>
    <t>Levi Harrell</t>
  </si>
  <si>
    <t>Will Ford</t>
  </si>
  <si>
    <t>Kolby Hoffman</t>
  </si>
  <si>
    <t>Aiden Santa Maria</t>
  </si>
  <si>
    <t>Griffin Von Miller</t>
  </si>
  <si>
    <t>Isaac Stephens</t>
  </si>
  <si>
    <t>Hamlin</t>
  </si>
  <si>
    <t>Emma Arce</t>
  </si>
  <si>
    <t>Kinzlee Gruben</t>
  </si>
  <si>
    <t>Alanna La Madrid</t>
  </si>
  <si>
    <t>Piper Sepeda</t>
  </si>
  <si>
    <t>Alexus Stephens</t>
  </si>
  <si>
    <t>Makayla Hernandez</t>
  </si>
  <si>
    <t>Victoria Delgado</t>
  </si>
  <si>
    <t>Krista Davis</t>
  </si>
  <si>
    <t>Emma Johnson</t>
  </si>
  <si>
    <t>Adriana Napper</t>
  </si>
  <si>
    <t>Riley Rister</t>
  </si>
  <si>
    <t>Caylee Villareal</t>
  </si>
  <si>
    <t>Chanley Roberts</t>
  </si>
  <si>
    <t>Lee Elki</t>
  </si>
  <si>
    <t>Gracie Harley</t>
  </si>
  <si>
    <t>Jenna Lambert</t>
  </si>
  <si>
    <t>Najely Hernandez</t>
  </si>
  <si>
    <t>Olivia Myers</t>
  </si>
  <si>
    <t>Adrienne Lopez</t>
  </si>
  <si>
    <t>Makiah Esparza</t>
  </si>
  <si>
    <t>Skyla Herrera</t>
  </si>
  <si>
    <t>Alanna Plank</t>
  </si>
  <si>
    <t>Baylen Benevedes</t>
  </si>
  <si>
    <t>Mackayla Kersey</t>
  </si>
  <si>
    <t>Sofia Deleon</t>
  </si>
  <si>
    <t>Kaylee Lozano</t>
  </si>
  <si>
    <t>Kristin Barrera</t>
  </si>
  <si>
    <t>Serenity Ramirez</t>
  </si>
  <si>
    <t>Destiny Fields</t>
  </si>
  <si>
    <t>Andrea Galvan</t>
  </si>
  <si>
    <t>Piper Havens</t>
  </si>
  <si>
    <t>Shia Garcia</t>
  </si>
  <si>
    <t>Harper Dillard</t>
  </si>
  <si>
    <t>Taylor Bowman</t>
  </si>
  <si>
    <t>Arika Trevino</t>
  </si>
  <si>
    <t>Ariana Garcia</t>
  </si>
  <si>
    <t>Makenna Cardona</t>
  </si>
  <si>
    <t xml:space="preserve">Rule </t>
  </si>
  <si>
    <t>Kynzleah Hertel</t>
  </si>
  <si>
    <t>Jaliah Tejeda</t>
  </si>
  <si>
    <t>Leah Soliz</t>
  </si>
  <si>
    <t>M. Flores</t>
  </si>
  <si>
    <t>Grace T.</t>
  </si>
  <si>
    <t>Matley Harper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</si>
</sst>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5" xfId="0" applyBorder="1" applyAlignment="1"/>
    <xf numFmtId="0" fontId="9" fillId="0" borderId="5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/>
    <xf numFmtId="0" fontId="3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2" borderId="2" xfId="0" applyFill="1" applyBorder="1"/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0" borderId="2" xfId="0" applyNumberFormat="1" applyFont="1" applyBorder="1"/>
    <xf numFmtId="2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0" fontId="0" fillId="0" borderId="6" xfId="0" applyBorder="1" applyAlignment="1"/>
    <xf numFmtId="0" fontId="2" fillId="0" borderId="6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0" fontId="9" fillId="0" borderId="0" xfId="0" applyFont="1" applyFill="1" applyBorder="1" applyAlignment="1"/>
    <xf numFmtId="0" fontId="0" fillId="0" borderId="0" xfId="0" applyFill="1" applyBorder="1"/>
    <xf numFmtId="0" fontId="9" fillId="0" borderId="5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6" xfId="0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8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3" xfId="0" applyFont="1" applyBorder="1"/>
    <xf numFmtId="0" fontId="0" fillId="0" borderId="4" xfId="0" applyFont="1" applyBorder="1"/>
    <xf numFmtId="0" fontId="3" fillId="0" borderId="2" xfId="0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A17" sqref="A17:B17"/>
    </sheetView>
  </sheetViews>
  <sheetFormatPr defaultRowHeight="14.4" x14ac:dyDescent="0.3"/>
  <cols>
    <col min="1" max="1" width="23.5546875" customWidth="1"/>
    <col min="2" max="2" width="7" style="22" customWidth="1"/>
    <col min="3" max="3" width="17.77734375" style="27" customWidth="1"/>
    <col min="4" max="4" width="17.77734375" customWidth="1"/>
    <col min="5" max="5" width="17.77734375" style="22" customWidth="1"/>
    <col min="6" max="6" width="17.77734375" style="30" customWidth="1"/>
    <col min="7" max="7" width="19.77734375" bestFit="1" customWidth="1"/>
    <col min="8" max="8" width="17.77734375" bestFit="1" customWidth="1"/>
    <col min="9" max="9" width="22.109375" bestFit="1" customWidth="1"/>
    <col min="10" max="10" width="21.77734375" bestFit="1" customWidth="1"/>
    <col min="11" max="11" width="15.21875" bestFit="1" customWidth="1"/>
    <col min="12" max="12" width="18" bestFit="1" customWidth="1"/>
  </cols>
  <sheetData>
    <row r="1" spans="1:12" ht="15" customHeight="1" x14ac:dyDescent="0.3">
      <c r="A1" s="109" t="s">
        <v>194</v>
      </c>
      <c r="B1" s="109"/>
      <c r="C1" s="110"/>
      <c r="D1" s="110"/>
      <c r="E1" s="110"/>
      <c r="F1" s="110"/>
      <c r="G1" s="40"/>
      <c r="H1" s="40"/>
      <c r="I1" s="40"/>
      <c r="J1" s="40"/>
      <c r="K1" s="40"/>
      <c r="L1" s="40"/>
    </row>
    <row r="2" spans="1:12" ht="15" customHeight="1" x14ac:dyDescent="0.3">
      <c r="A2" s="111" t="s">
        <v>48</v>
      </c>
      <c r="B2" s="111"/>
      <c r="C2" s="111"/>
      <c r="D2" s="111"/>
      <c r="E2" s="111"/>
      <c r="F2" s="111"/>
    </row>
    <row r="3" spans="1:12" ht="14.85" customHeight="1" x14ac:dyDescent="0.3">
      <c r="A3" s="11"/>
      <c r="B3" s="23"/>
      <c r="C3" s="10"/>
      <c r="D3" s="11"/>
      <c r="E3" s="23"/>
      <c r="F3" s="29"/>
      <c r="G3" s="32"/>
    </row>
    <row r="4" spans="1:12" s="8" customFormat="1" ht="14.85" customHeight="1" x14ac:dyDescent="0.3">
      <c r="A4" s="35" t="s">
        <v>1</v>
      </c>
      <c r="B4" s="18" t="s">
        <v>56</v>
      </c>
      <c r="C4" s="35" t="s">
        <v>2</v>
      </c>
      <c r="D4" s="35" t="s">
        <v>3</v>
      </c>
      <c r="E4" s="18" t="s">
        <v>4</v>
      </c>
      <c r="F4" s="28" t="s">
        <v>12</v>
      </c>
      <c r="G4" s="54"/>
    </row>
    <row r="5" spans="1:12" ht="14.7" customHeight="1" x14ac:dyDescent="0.3">
      <c r="A5" s="11"/>
      <c r="B5" s="23"/>
      <c r="C5" s="10"/>
      <c r="D5" s="11"/>
      <c r="E5" s="23"/>
      <c r="F5" s="42"/>
      <c r="G5" s="53"/>
    </row>
    <row r="6" spans="1:12" ht="14.7" customHeight="1" x14ac:dyDescent="0.3">
      <c r="A6" s="35" t="s">
        <v>9</v>
      </c>
      <c r="B6" s="23"/>
      <c r="C6" s="10"/>
      <c r="D6" s="10"/>
      <c r="E6" s="23"/>
      <c r="F6" s="42"/>
      <c r="G6" s="53"/>
    </row>
    <row r="7" spans="1:12" ht="14.7" customHeight="1" x14ac:dyDescent="0.3">
      <c r="A7" s="5" t="s">
        <v>55</v>
      </c>
      <c r="B7" s="41">
        <v>1137</v>
      </c>
      <c r="C7" s="4">
        <f>RANK(F7,$F$7:$F$90,1)</f>
        <v>24</v>
      </c>
      <c r="D7" s="41"/>
      <c r="E7" s="41"/>
      <c r="F7" s="35">
        <v>17.22</v>
      </c>
      <c r="G7" s="53" t="s">
        <v>9</v>
      </c>
    </row>
    <row r="8" spans="1:12" ht="14.7" customHeight="1" x14ac:dyDescent="0.3">
      <c r="A8" s="5" t="s">
        <v>75</v>
      </c>
      <c r="B8" s="41">
        <v>1138</v>
      </c>
      <c r="C8" s="4">
        <f>RANK(F8,$F$7:$F$90,1)</f>
        <v>19</v>
      </c>
      <c r="D8" s="41"/>
      <c r="E8" s="41"/>
      <c r="F8" s="35">
        <v>16.510000000000002</v>
      </c>
      <c r="G8" s="53" t="s">
        <v>9</v>
      </c>
    </row>
    <row r="9" spans="1:12" ht="14.7" customHeight="1" x14ac:dyDescent="0.3">
      <c r="A9" s="5"/>
      <c r="B9" s="41"/>
      <c r="C9" s="4"/>
      <c r="D9" s="41"/>
      <c r="E9" s="41"/>
      <c r="F9" s="35"/>
      <c r="G9" s="53"/>
    </row>
    <row r="10" spans="1:12" ht="14.7" customHeight="1" x14ac:dyDescent="0.3">
      <c r="A10" s="35" t="s">
        <v>98</v>
      </c>
      <c r="B10" s="41"/>
      <c r="C10" s="4"/>
      <c r="D10" s="41"/>
      <c r="E10" s="41"/>
      <c r="F10" s="35"/>
      <c r="G10" s="53"/>
    </row>
    <row r="11" spans="1:12" ht="14.7" customHeight="1" x14ac:dyDescent="0.3">
      <c r="A11" s="5" t="s">
        <v>99</v>
      </c>
      <c r="B11" s="41">
        <v>1294</v>
      </c>
      <c r="C11" s="4">
        <f>RANK(F11,$F$7:$F$90,1)</f>
        <v>13</v>
      </c>
      <c r="D11" s="41"/>
      <c r="E11" s="41">
        <v>11</v>
      </c>
      <c r="F11" s="35">
        <v>16.09</v>
      </c>
      <c r="G11" s="53" t="s">
        <v>98</v>
      </c>
    </row>
    <row r="12" spans="1:12" ht="14.7" customHeight="1" x14ac:dyDescent="0.3">
      <c r="A12" s="5" t="s">
        <v>100</v>
      </c>
      <c r="B12" s="41">
        <v>1295</v>
      </c>
      <c r="C12" s="4">
        <f t="shared" ref="C12:C18" si="0">RANK(F12,$F$7:$F$90,1)</f>
        <v>27</v>
      </c>
      <c r="D12" s="41"/>
      <c r="E12" s="41">
        <v>22</v>
      </c>
      <c r="F12" s="35">
        <v>17.52</v>
      </c>
      <c r="G12" s="53" t="s">
        <v>98</v>
      </c>
    </row>
    <row r="13" spans="1:12" ht="14.7" customHeight="1" x14ac:dyDescent="0.3">
      <c r="A13" s="5" t="s">
        <v>101</v>
      </c>
      <c r="B13" s="41">
        <v>1296</v>
      </c>
      <c r="C13" s="4">
        <f t="shared" si="0"/>
        <v>12</v>
      </c>
      <c r="D13" s="41"/>
      <c r="E13" s="41">
        <v>10</v>
      </c>
      <c r="F13" s="35">
        <v>15.59</v>
      </c>
      <c r="G13" s="53" t="s">
        <v>98</v>
      </c>
    </row>
    <row r="14" spans="1:12" ht="14.7" customHeight="1" x14ac:dyDescent="0.3">
      <c r="A14" s="5" t="s">
        <v>102</v>
      </c>
      <c r="B14" s="41">
        <v>1297</v>
      </c>
      <c r="C14" s="4">
        <f t="shared" si="0"/>
        <v>6</v>
      </c>
      <c r="D14" s="41"/>
      <c r="E14" s="41">
        <v>6</v>
      </c>
      <c r="F14" s="35">
        <v>15.2</v>
      </c>
      <c r="G14" s="53" t="s">
        <v>98</v>
      </c>
    </row>
    <row r="15" spans="1:12" ht="14.7" customHeight="1" x14ac:dyDescent="0.3">
      <c r="A15" s="55" t="s">
        <v>103</v>
      </c>
      <c r="B15" s="58">
        <v>1298</v>
      </c>
      <c r="C15" s="4">
        <f t="shared" si="0"/>
        <v>33</v>
      </c>
      <c r="D15" s="58"/>
      <c r="E15" s="58">
        <v>28</v>
      </c>
      <c r="F15" s="35">
        <v>18.23</v>
      </c>
      <c r="G15" s="53" t="s">
        <v>98</v>
      </c>
    </row>
    <row r="16" spans="1:12" ht="14.7" customHeight="1" x14ac:dyDescent="0.3">
      <c r="A16" s="55" t="s">
        <v>123</v>
      </c>
      <c r="B16" s="41">
        <v>1323</v>
      </c>
      <c r="C16" s="4">
        <f t="shared" si="0"/>
        <v>38</v>
      </c>
      <c r="D16" s="41"/>
      <c r="E16" s="73">
        <v>31</v>
      </c>
      <c r="F16" s="35">
        <v>19.18</v>
      </c>
      <c r="G16" s="53" t="s">
        <v>98</v>
      </c>
    </row>
    <row r="17" spans="1:7" ht="14.7" customHeight="1" x14ac:dyDescent="0.3">
      <c r="A17" s="5" t="s">
        <v>276</v>
      </c>
      <c r="B17" s="41">
        <v>1320</v>
      </c>
      <c r="C17" s="4" t="e">
        <f t="shared" si="0"/>
        <v>#N/A</v>
      </c>
      <c r="D17" s="41"/>
      <c r="E17" s="73"/>
      <c r="F17" s="35"/>
      <c r="G17" s="53"/>
    </row>
    <row r="18" spans="1:7" ht="14.7" customHeight="1" x14ac:dyDescent="0.3">
      <c r="A18" s="96" t="s">
        <v>279</v>
      </c>
      <c r="B18" s="97"/>
      <c r="C18" s="4">
        <f t="shared" si="0"/>
        <v>47</v>
      </c>
      <c r="D18" s="97"/>
      <c r="E18" s="104"/>
      <c r="F18" s="99">
        <v>21.25</v>
      </c>
      <c r="G18" s="53"/>
    </row>
    <row r="19" spans="1:7" ht="14.7" customHeight="1" x14ac:dyDescent="0.3">
      <c r="A19" s="96"/>
      <c r="B19" s="97"/>
      <c r="C19" s="100"/>
      <c r="D19" s="97"/>
      <c r="E19" s="74">
        <f>SUM(E11:E15)</f>
        <v>77</v>
      </c>
      <c r="F19" s="98"/>
      <c r="G19" s="53"/>
    </row>
    <row r="20" spans="1:7" ht="14.7" customHeight="1" x14ac:dyDescent="0.3">
      <c r="A20" s="62" t="s">
        <v>89</v>
      </c>
      <c r="B20" s="63"/>
      <c r="C20" s="64"/>
      <c r="D20" s="63"/>
      <c r="E20" s="63"/>
      <c r="F20" s="62"/>
      <c r="G20" s="53" t="s">
        <v>19</v>
      </c>
    </row>
    <row r="21" spans="1:7" ht="14.7" customHeight="1" x14ac:dyDescent="0.3">
      <c r="A21" s="5" t="s">
        <v>90</v>
      </c>
      <c r="B21" s="41">
        <v>1332</v>
      </c>
      <c r="C21" s="4" t="e">
        <f>RANK(F21,$F$7:$F$90,1)</f>
        <v>#N/A</v>
      </c>
      <c r="D21" s="41"/>
      <c r="E21" s="41"/>
      <c r="F21" s="35"/>
      <c r="G21" s="53" t="s">
        <v>89</v>
      </c>
    </row>
    <row r="22" spans="1:7" ht="14.7" customHeight="1" x14ac:dyDescent="0.3">
      <c r="A22" s="5" t="s">
        <v>91</v>
      </c>
      <c r="B22" s="41">
        <v>1333</v>
      </c>
      <c r="C22" s="4">
        <f t="shared" ref="C22:C28" si="1">RANK(F22,$F$7:$F$90,1)</f>
        <v>52</v>
      </c>
      <c r="D22" s="41"/>
      <c r="E22" s="41"/>
      <c r="F22" s="35">
        <v>27.33</v>
      </c>
      <c r="G22" s="53" t="s">
        <v>89</v>
      </c>
    </row>
    <row r="23" spans="1:7" ht="14.7" customHeight="1" x14ac:dyDescent="0.3">
      <c r="A23" s="5" t="s">
        <v>92</v>
      </c>
      <c r="B23" s="41">
        <v>1334</v>
      </c>
      <c r="C23" s="4">
        <f t="shared" si="1"/>
        <v>37</v>
      </c>
      <c r="D23" s="41"/>
      <c r="E23" s="41"/>
      <c r="F23" s="35">
        <v>18.559999999999999</v>
      </c>
      <c r="G23" s="53" t="s">
        <v>89</v>
      </c>
    </row>
    <row r="24" spans="1:7" ht="14.7" customHeight="1" x14ac:dyDescent="0.3">
      <c r="A24" s="5" t="s">
        <v>93</v>
      </c>
      <c r="B24" s="41">
        <v>1335</v>
      </c>
      <c r="C24" s="4">
        <f t="shared" si="1"/>
        <v>36</v>
      </c>
      <c r="D24" s="41"/>
      <c r="E24" s="41"/>
      <c r="F24" s="35">
        <v>18.53</v>
      </c>
      <c r="G24" s="53" t="s">
        <v>89</v>
      </c>
    </row>
    <row r="25" spans="1:7" ht="14.7" customHeight="1" x14ac:dyDescent="0.3">
      <c r="A25" s="5" t="s">
        <v>94</v>
      </c>
      <c r="B25" s="41">
        <v>1336</v>
      </c>
      <c r="C25" s="4" t="e">
        <f t="shared" si="1"/>
        <v>#N/A</v>
      </c>
      <c r="D25" s="41"/>
      <c r="E25" s="41"/>
      <c r="F25" s="35"/>
      <c r="G25" s="53" t="s">
        <v>89</v>
      </c>
    </row>
    <row r="26" spans="1:7" ht="14.7" customHeight="1" x14ac:dyDescent="0.3">
      <c r="A26" s="5" t="s">
        <v>95</v>
      </c>
      <c r="B26" s="41">
        <v>1337</v>
      </c>
      <c r="C26" s="4" t="e">
        <f t="shared" si="1"/>
        <v>#N/A</v>
      </c>
      <c r="D26" s="41"/>
      <c r="E26" s="41"/>
      <c r="F26" s="35"/>
      <c r="G26" s="53" t="s">
        <v>89</v>
      </c>
    </row>
    <row r="27" spans="1:7" ht="14.7" customHeight="1" x14ac:dyDescent="0.3">
      <c r="A27" s="55" t="s">
        <v>96</v>
      </c>
      <c r="B27" s="58">
        <v>1338</v>
      </c>
      <c r="C27" s="4" t="e">
        <f t="shared" si="1"/>
        <v>#N/A</v>
      </c>
      <c r="D27" s="58"/>
      <c r="E27" s="58"/>
      <c r="F27" s="61"/>
      <c r="G27" s="53" t="s">
        <v>89</v>
      </c>
    </row>
    <row r="28" spans="1:7" ht="14.7" customHeight="1" x14ac:dyDescent="0.3">
      <c r="A28" s="5" t="s">
        <v>97</v>
      </c>
      <c r="B28" s="41">
        <v>1339</v>
      </c>
      <c r="C28" s="4">
        <f t="shared" si="1"/>
        <v>53</v>
      </c>
      <c r="D28" s="41"/>
      <c r="E28" s="41"/>
      <c r="F28" s="35">
        <v>27.53</v>
      </c>
      <c r="G28" s="53" t="s">
        <v>89</v>
      </c>
    </row>
    <row r="29" spans="1:7" ht="14.7" customHeight="1" x14ac:dyDescent="0.3">
      <c r="A29" s="65"/>
      <c r="B29" s="66"/>
      <c r="C29" s="67"/>
      <c r="D29" s="66"/>
      <c r="E29" s="73"/>
      <c r="F29" s="68"/>
      <c r="G29" s="53" t="s">
        <v>0</v>
      </c>
    </row>
    <row r="30" spans="1:7" ht="14.7" customHeight="1" x14ac:dyDescent="0.3">
      <c r="A30" s="62" t="s">
        <v>0</v>
      </c>
      <c r="B30" s="63"/>
      <c r="C30" s="64"/>
      <c r="D30" s="63"/>
      <c r="E30" s="63"/>
      <c r="F30" s="62"/>
      <c r="G30" s="53" t="s">
        <v>0</v>
      </c>
    </row>
    <row r="31" spans="1:7" ht="14.7" customHeight="1" x14ac:dyDescent="0.3">
      <c r="A31" s="5" t="s">
        <v>24</v>
      </c>
      <c r="B31" s="41">
        <v>1101</v>
      </c>
      <c r="C31" s="4">
        <f>RANK(F31,$F$7:$F$90,1)</f>
        <v>2</v>
      </c>
      <c r="D31" s="41"/>
      <c r="E31" s="41">
        <v>3</v>
      </c>
      <c r="F31" s="35">
        <v>14.02</v>
      </c>
      <c r="G31" s="53" t="s">
        <v>0</v>
      </c>
    </row>
    <row r="32" spans="1:7" ht="14.7" customHeight="1" x14ac:dyDescent="0.3">
      <c r="A32" s="5" t="s">
        <v>53</v>
      </c>
      <c r="B32" s="41">
        <v>1102</v>
      </c>
      <c r="C32" s="4">
        <f t="shared" ref="C32:C40" si="2">RANK(F32,$F$7:$F$90,1)</f>
        <v>3</v>
      </c>
      <c r="D32" s="41"/>
      <c r="E32" s="41">
        <v>2</v>
      </c>
      <c r="F32" s="35">
        <v>14.12</v>
      </c>
      <c r="G32" s="53" t="s">
        <v>0</v>
      </c>
    </row>
    <row r="33" spans="1:7" ht="14.7" customHeight="1" x14ac:dyDescent="0.3">
      <c r="A33" s="5" t="s">
        <v>25</v>
      </c>
      <c r="B33" s="41">
        <v>1103</v>
      </c>
      <c r="C33" s="4">
        <f t="shared" si="2"/>
        <v>1</v>
      </c>
      <c r="D33" s="41"/>
      <c r="E33" s="41">
        <v>1</v>
      </c>
      <c r="F33" s="35">
        <v>13.26</v>
      </c>
      <c r="G33" s="53" t="s">
        <v>0</v>
      </c>
    </row>
    <row r="34" spans="1:7" ht="14.7" customHeight="1" x14ac:dyDescent="0.3">
      <c r="A34" s="5" t="s">
        <v>76</v>
      </c>
      <c r="B34" s="41">
        <v>1104</v>
      </c>
      <c r="C34" s="4">
        <f t="shared" si="2"/>
        <v>10</v>
      </c>
      <c r="D34" s="41"/>
      <c r="E34" s="41">
        <v>9</v>
      </c>
      <c r="F34" s="35">
        <v>15.55</v>
      </c>
      <c r="G34" s="53" t="s">
        <v>0</v>
      </c>
    </row>
    <row r="35" spans="1:7" ht="14.7" customHeight="1" x14ac:dyDescent="0.3">
      <c r="A35" s="5" t="s">
        <v>77</v>
      </c>
      <c r="B35" s="41">
        <v>1105</v>
      </c>
      <c r="C35" s="4">
        <f t="shared" si="2"/>
        <v>9</v>
      </c>
      <c r="D35" s="41"/>
      <c r="E35" s="41">
        <v>8</v>
      </c>
      <c r="F35" s="35">
        <v>15.3</v>
      </c>
      <c r="G35" s="53" t="s">
        <v>0</v>
      </c>
    </row>
    <row r="36" spans="1:7" ht="14.7" customHeight="1" x14ac:dyDescent="0.3">
      <c r="A36" s="65" t="s">
        <v>111</v>
      </c>
      <c r="B36" s="66">
        <v>1106</v>
      </c>
      <c r="C36" s="4">
        <f t="shared" si="2"/>
        <v>26</v>
      </c>
      <c r="D36" s="66"/>
      <c r="E36" s="41">
        <v>21</v>
      </c>
      <c r="F36" s="68">
        <v>17.45</v>
      </c>
      <c r="G36" s="53" t="s">
        <v>0</v>
      </c>
    </row>
    <row r="37" spans="1:7" ht="14.7" customHeight="1" x14ac:dyDescent="0.3">
      <c r="A37" s="65" t="s">
        <v>18</v>
      </c>
      <c r="B37" s="66">
        <v>1107</v>
      </c>
      <c r="C37" s="4">
        <f t="shared" si="2"/>
        <v>45</v>
      </c>
      <c r="D37" s="66"/>
      <c r="E37" s="41">
        <v>38</v>
      </c>
      <c r="F37" s="68">
        <v>20.36</v>
      </c>
      <c r="G37" s="53" t="s">
        <v>0</v>
      </c>
    </row>
    <row r="38" spans="1:7" ht="14.7" customHeight="1" x14ac:dyDescent="0.3">
      <c r="A38" s="65" t="s">
        <v>112</v>
      </c>
      <c r="B38" s="66">
        <v>1108</v>
      </c>
      <c r="C38" s="4">
        <f t="shared" si="2"/>
        <v>29</v>
      </c>
      <c r="D38" s="66"/>
      <c r="E38" s="41">
        <v>24</v>
      </c>
      <c r="F38" s="68">
        <v>18</v>
      </c>
      <c r="G38" s="53" t="s">
        <v>0</v>
      </c>
    </row>
    <row r="39" spans="1:7" ht="14.7" customHeight="1" x14ac:dyDescent="0.3">
      <c r="A39" s="65" t="s">
        <v>113</v>
      </c>
      <c r="B39" s="66">
        <v>1109</v>
      </c>
      <c r="C39" s="4" t="e">
        <f t="shared" si="2"/>
        <v>#N/A</v>
      </c>
      <c r="D39" s="66"/>
      <c r="E39" s="41"/>
      <c r="F39" s="68"/>
      <c r="G39" s="53" t="s">
        <v>0</v>
      </c>
    </row>
    <row r="40" spans="1:7" ht="14.7" customHeight="1" x14ac:dyDescent="0.3">
      <c r="A40" s="65" t="s">
        <v>54</v>
      </c>
      <c r="B40" s="66">
        <v>1110</v>
      </c>
      <c r="C40" s="4">
        <f t="shared" si="2"/>
        <v>35</v>
      </c>
      <c r="D40" s="66"/>
      <c r="E40" s="73">
        <v>30</v>
      </c>
      <c r="F40" s="68">
        <v>18.46</v>
      </c>
      <c r="G40" s="53" t="s">
        <v>0</v>
      </c>
    </row>
    <row r="41" spans="1:7" ht="14.7" customHeight="1" x14ac:dyDescent="0.3">
      <c r="A41" s="96"/>
      <c r="B41" s="97"/>
      <c r="C41" s="64"/>
      <c r="D41" s="97"/>
      <c r="E41" s="74">
        <f>SUM(E31:E35)</f>
        <v>23</v>
      </c>
      <c r="F41" s="72"/>
      <c r="G41" s="53"/>
    </row>
    <row r="42" spans="1:7" ht="14.7" customHeight="1" x14ac:dyDescent="0.3">
      <c r="A42" s="62" t="s">
        <v>104</v>
      </c>
      <c r="B42" s="63"/>
      <c r="C42" s="64"/>
      <c r="D42" s="63"/>
      <c r="E42" s="63"/>
      <c r="F42" s="62"/>
      <c r="G42" s="53" t="s">
        <v>31</v>
      </c>
    </row>
    <row r="43" spans="1:7" ht="14.7" customHeight="1" x14ac:dyDescent="0.3">
      <c r="A43" s="5" t="s">
        <v>105</v>
      </c>
      <c r="B43" s="41">
        <v>1150</v>
      </c>
      <c r="C43" s="4">
        <f>RANK(F43,$F$7:$F$90,1)</f>
        <v>7</v>
      </c>
      <c r="D43" s="41"/>
      <c r="E43" s="41"/>
      <c r="F43" s="35">
        <v>15.21</v>
      </c>
      <c r="G43" s="53" t="s">
        <v>104</v>
      </c>
    </row>
    <row r="44" spans="1:7" ht="14.7" customHeight="1" x14ac:dyDescent="0.3">
      <c r="A44" s="5" t="s">
        <v>106</v>
      </c>
      <c r="B44" s="41">
        <v>1151</v>
      </c>
      <c r="C44" s="4">
        <f t="shared" ref="C44:C45" si="3">RANK(F44,$F$7:$F$90,1)</f>
        <v>11</v>
      </c>
      <c r="D44" s="41"/>
      <c r="E44" s="41"/>
      <c r="F44" s="35">
        <v>15.58</v>
      </c>
      <c r="G44" s="53" t="s">
        <v>104</v>
      </c>
    </row>
    <row r="45" spans="1:7" ht="14.7" customHeight="1" x14ac:dyDescent="0.3">
      <c r="A45" s="5" t="s">
        <v>107</v>
      </c>
      <c r="B45" s="41">
        <v>1152</v>
      </c>
      <c r="C45" s="4">
        <f t="shared" si="3"/>
        <v>17</v>
      </c>
      <c r="D45" s="41"/>
      <c r="E45" s="41"/>
      <c r="F45" s="35">
        <v>16.47</v>
      </c>
      <c r="G45" s="53" t="s">
        <v>104</v>
      </c>
    </row>
    <row r="46" spans="1:7" ht="14.7" customHeight="1" x14ac:dyDescent="0.3">
      <c r="A46" s="5"/>
      <c r="B46" s="41"/>
      <c r="C46" s="4"/>
      <c r="D46" s="41"/>
      <c r="E46" s="73"/>
      <c r="F46" s="35"/>
      <c r="G46" s="53"/>
    </row>
    <row r="47" spans="1:7" ht="14.7" customHeight="1" x14ac:dyDescent="0.3">
      <c r="A47" s="101"/>
      <c r="B47" s="102"/>
      <c r="C47" s="75"/>
      <c r="D47" s="102"/>
      <c r="E47" s="90"/>
      <c r="F47" s="103"/>
      <c r="G47" s="53"/>
    </row>
    <row r="48" spans="1:7" ht="14.7" customHeight="1" x14ac:dyDescent="0.3">
      <c r="A48" s="117" t="s">
        <v>194</v>
      </c>
      <c r="B48" s="117"/>
      <c r="C48" s="117"/>
      <c r="D48" s="117"/>
      <c r="E48" s="117"/>
      <c r="F48" s="117"/>
      <c r="G48" s="53"/>
    </row>
    <row r="49" spans="1:7" ht="14.7" customHeight="1" x14ac:dyDescent="0.3">
      <c r="A49" s="111" t="s">
        <v>48</v>
      </c>
      <c r="B49" s="111"/>
      <c r="C49" s="111"/>
      <c r="D49" s="111"/>
      <c r="E49" s="111"/>
      <c r="F49" s="111"/>
      <c r="G49" s="53"/>
    </row>
    <row r="50" spans="1:7" ht="14.7" customHeight="1" x14ac:dyDescent="0.3">
      <c r="A50" s="35" t="s">
        <v>16</v>
      </c>
      <c r="B50" s="41"/>
      <c r="C50" s="4"/>
      <c r="D50" s="41"/>
      <c r="E50" s="41"/>
      <c r="F50" s="35"/>
      <c r="G50" s="53"/>
    </row>
    <row r="51" spans="1:7" ht="14.7" customHeight="1" x14ac:dyDescent="0.3">
      <c r="A51" s="5" t="s">
        <v>23</v>
      </c>
      <c r="B51" s="41">
        <v>1355</v>
      </c>
      <c r="C51" s="4">
        <f>RANK(F51,$F$7:$F$90,1)</f>
        <v>51</v>
      </c>
      <c r="D51" s="41"/>
      <c r="E51" s="41"/>
      <c r="F51" s="35">
        <v>25.17</v>
      </c>
      <c r="G51" s="53" t="s">
        <v>16</v>
      </c>
    </row>
    <row r="52" spans="1:7" ht="14.7" customHeight="1" x14ac:dyDescent="0.3">
      <c r="A52" s="5" t="s">
        <v>17</v>
      </c>
      <c r="B52" s="41">
        <v>1356</v>
      </c>
      <c r="C52" s="4">
        <f>RANK(F52,$F$7:$F$90,1)</f>
        <v>50</v>
      </c>
      <c r="D52" s="10"/>
      <c r="E52" s="23"/>
      <c r="F52" s="35">
        <v>25.16</v>
      </c>
      <c r="G52" s="53" t="s">
        <v>16</v>
      </c>
    </row>
    <row r="53" spans="1:7" ht="14.7" customHeight="1" x14ac:dyDescent="0.3">
      <c r="A53" s="117"/>
      <c r="B53" s="117"/>
      <c r="C53" s="117"/>
      <c r="D53" s="117"/>
      <c r="E53" s="117"/>
      <c r="F53" s="117"/>
      <c r="G53" s="53"/>
    </row>
    <row r="54" spans="1:7" ht="14.85" customHeight="1" x14ac:dyDescent="0.3">
      <c r="A54" s="35" t="s">
        <v>31</v>
      </c>
      <c r="B54" s="23"/>
      <c r="C54" s="10"/>
      <c r="D54" s="10"/>
      <c r="E54" s="23"/>
      <c r="F54" s="43"/>
      <c r="G54" s="38"/>
    </row>
    <row r="55" spans="1:7" ht="14.85" customHeight="1" x14ac:dyDescent="0.3">
      <c r="A55" s="5" t="s">
        <v>49</v>
      </c>
      <c r="B55" s="41">
        <v>1212</v>
      </c>
      <c r="C55" s="4">
        <f>RANK(F55,$F$7:$F$90,1)</f>
        <v>32</v>
      </c>
      <c r="D55" s="4"/>
      <c r="E55" s="41">
        <v>27</v>
      </c>
      <c r="F55" s="35">
        <v>18.2</v>
      </c>
      <c r="G55" s="53" t="s">
        <v>31</v>
      </c>
    </row>
    <row r="56" spans="1:7" ht="14.85" customHeight="1" x14ac:dyDescent="0.3">
      <c r="A56" s="5" t="s">
        <v>51</v>
      </c>
      <c r="B56" s="41">
        <v>1213</v>
      </c>
      <c r="C56" s="4">
        <f t="shared" ref="C56:C64" si="4">RANK(F56,$F$7:$F$90,1)</f>
        <v>16</v>
      </c>
      <c r="D56" s="4"/>
      <c r="E56" s="41">
        <v>14</v>
      </c>
      <c r="F56" s="35">
        <v>16.440000000000001</v>
      </c>
      <c r="G56" s="53" t="s">
        <v>31</v>
      </c>
    </row>
    <row r="57" spans="1:7" ht="14.85" customHeight="1" x14ac:dyDescent="0.3">
      <c r="A57" s="5" t="s">
        <v>52</v>
      </c>
      <c r="B57" s="41">
        <v>1214</v>
      </c>
      <c r="C57" s="4">
        <f t="shared" si="4"/>
        <v>41</v>
      </c>
      <c r="D57" s="4"/>
      <c r="E57" s="41">
        <v>34</v>
      </c>
      <c r="F57" s="35">
        <v>19.37</v>
      </c>
      <c r="G57" s="53" t="s">
        <v>31</v>
      </c>
    </row>
    <row r="58" spans="1:7" ht="14.85" customHeight="1" x14ac:dyDescent="0.3">
      <c r="A58" s="5" t="s">
        <v>50</v>
      </c>
      <c r="B58" s="41">
        <v>1215</v>
      </c>
      <c r="C58" s="4">
        <f t="shared" si="4"/>
        <v>28</v>
      </c>
      <c r="D58" s="4"/>
      <c r="E58" s="41">
        <v>23</v>
      </c>
      <c r="F58" s="35">
        <v>17.57</v>
      </c>
      <c r="G58" s="53" t="s">
        <v>31</v>
      </c>
    </row>
    <row r="59" spans="1:7" ht="14.85" customHeight="1" x14ac:dyDescent="0.3">
      <c r="A59" s="5" t="s">
        <v>81</v>
      </c>
      <c r="B59" s="41">
        <v>1216</v>
      </c>
      <c r="C59" s="4">
        <f t="shared" si="4"/>
        <v>40</v>
      </c>
      <c r="D59" s="4"/>
      <c r="E59" s="41">
        <v>33</v>
      </c>
      <c r="F59" s="35">
        <v>19.34</v>
      </c>
      <c r="G59" s="53" t="s">
        <v>31</v>
      </c>
    </row>
    <row r="60" spans="1:7" ht="14.85" customHeight="1" x14ac:dyDescent="0.3">
      <c r="A60" s="5" t="s">
        <v>82</v>
      </c>
      <c r="B60" s="41">
        <v>1217</v>
      </c>
      <c r="C60" s="4">
        <f t="shared" si="4"/>
        <v>31</v>
      </c>
      <c r="D60" s="4"/>
      <c r="E60" s="41">
        <v>26</v>
      </c>
      <c r="F60" s="35">
        <v>18.14</v>
      </c>
      <c r="G60" s="53" t="s">
        <v>31</v>
      </c>
    </row>
    <row r="61" spans="1:7" ht="14.85" customHeight="1" x14ac:dyDescent="0.3">
      <c r="A61" s="5" t="s">
        <v>83</v>
      </c>
      <c r="B61" s="41">
        <v>1218</v>
      </c>
      <c r="C61" s="4">
        <f t="shared" si="4"/>
        <v>39</v>
      </c>
      <c r="D61" s="4"/>
      <c r="E61" s="41">
        <v>32</v>
      </c>
      <c r="F61" s="35">
        <v>19.190000000000001</v>
      </c>
      <c r="G61" s="53" t="s">
        <v>31</v>
      </c>
    </row>
    <row r="62" spans="1:7" ht="14.85" customHeight="1" x14ac:dyDescent="0.3">
      <c r="A62" s="5" t="s">
        <v>84</v>
      </c>
      <c r="B62" s="41">
        <v>1219</v>
      </c>
      <c r="C62" s="4" t="e">
        <f t="shared" si="4"/>
        <v>#N/A</v>
      </c>
      <c r="D62" s="4"/>
      <c r="E62" s="73"/>
      <c r="F62" s="43"/>
      <c r="G62" s="53" t="s">
        <v>31</v>
      </c>
    </row>
    <row r="63" spans="1:7" ht="14.85" customHeight="1" x14ac:dyDescent="0.3">
      <c r="A63" s="5" t="s">
        <v>85</v>
      </c>
      <c r="B63" s="41">
        <v>1220</v>
      </c>
      <c r="C63" s="4" t="e">
        <f t="shared" si="4"/>
        <v>#N/A</v>
      </c>
      <c r="D63" s="4"/>
      <c r="E63" s="73"/>
      <c r="F63" s="43"/>
      <c r="G63" s="53" t="s">
        <v>31</v>
      </c>
    </row>
    <row r="64" spans="1:7" ht="14.85" customHeight="1" x14ac:dyDescent="0.3">
      <c r="A64" s="5" t="s">
        <v>86</v>
      </c>
      <c r="B64" s="41">
        <v>1221</v>
      </c>
      <c r="C64" s="4" t="e">
        <f t="shared" si="4"/>
        <v>#N/A</v>
      </c>
      <c r="D64" s="4"/>
      <c r="E64" s="73"/>
      <c r="F64" s="43"/>
      <c r="G64" s="53" t="s">
        <v>31</v>
      </c>
    </row>
    <row r="65" spans="1:7" ht="14.85" customHeight="1" x14ac:dyDescent="0.3">
      <c r="A65" s="34"/>
      <c r="B65" s="59"/>
      <c r="C65" s="26"/>
      <c r="D65" s="26"/>
      <c r="E65" s="74">
        <f>SUM(E56,E58,E60,E55,E61)</f>
        <v>122</v>
      </c>
      <c r="F65" s="45"/>
      <c r="G65" s="53"/>
    </row>
    <row r="66" spans="1:7" ht="14.85" customHeight="1" x14ac:dyDescent="0.3">
      <c r="A66" s="35" t="s">
        <v>36</v>
      </c>
      <c r="B66" s="18"/>
      <c r="C66" s="35"/>
      <c r="D66" s="35"/>
      <c r="E66" s="35"/>
      <c r="F66" s="35"/>
      <c r="G66" s="32"/>
    </row>
    <row r="67" spans="1:7" ht="14.85" customHeight="1" x14ac:dyDescent="0.3">
      <c r="A67" s="5" t="s">
        <v>87</v>
      </c>
      <c r="B67" s="41">
        <v>1196</v>
      </c>
      <c r="C67" s="4">
        <f>RANK(F67,$F$7:$F$90,1)</f>
        <v>46</v>
      </c>
      <c r="D67" s="4"/>
      <c r="E67" s="41">
        <v>39</v>
      </c>
      <c r="F67" s="35">
        <v>21.06</v>
      </c>
      <c r="G67" s="53" t="s">
        <v>36</v>
      </c>
    </row>
    <row r="68" spans="1:7" ht="14.85" customHeight="1" x14ac:dyDescent="0.3">
      <c r="A68" s="5" t="s">
        <v>39</v>
      </c>
      <c r="B68" s="41">
        <v>1197</v>
      </c>
      <c r="C68" s="4">
        <f t="shared" ref="C68:C73" si="5">RANK(F68,$F$7:$F$90,1)</f>
        <v>30</v>
      </c>
      <c r="D68" s="4"/>
      <c r="E68" s="41">
        <v>25</v>
      </c>
      <c r="F68" s="35">
        <v>18.079999999999998</v>
      </c>
      <c r="G68" s="53" t="s">
        <v>36</v>
      </c>
    </row>
    <row r="69" spans="1:7" ht="14.85" customHeight="1" x14ac:dyDescent="0.3">
      <c r="A69" s="5" t="s">
        <v>59</v>
      </c>
      <c r="B69" s="41">
        <v>1198</v>
      </c>
      <c r="C69" s="4">
        <f t="shared" si="5"/>
        <v>44</v>
      </c>
      <c r="D69" s="4"/>
      <c r="E69" s="41">
        <v>37</v>
      </c>
      <c r="F69" s="35">
        <v>20.2</v>
      </c>
      <c r="G69" s="53" t="s">
        <v>36</v>
      </c>
    </row>
    <row r="70" spans="1:7" ht="14.85" customHeight="1" x14ac:dyDescent="0.3">
      <c r="A70" s="5" t="s">
        <v>58</v>
      </c>
      <c r="B70" s="41">
        <v>1199</v>
      </c>
      <c r="C70" s="4">
        <f t="shared" si="5"/>
        <v>15</v>
      </c>
      <c r="D70" s="4"/>
      <c r="E70" s="41">
        <v>13</v>
      </c>
      <c r="F70" s="35">
        <v>16.329999999999998</v>
      </c>
      <c r="G70" s="53" t="s">
        <v>36</v>
      </c>
    </row>
    <row r="71" spans="1:7" ht="14.85" customHeight="1" x14ac:dyDescent="0.3">
      <c r="A71" s="5" t="s">
        <v>38</v>
      </c>
      <c r="B71" s="41">
        <v>1200</v>
      </c>
      <c r="C71" s="4">
        <f t="shared" si="5"/>
        <v>48</v>
      </c>
      <c r="D71" s="4"/>
      <c r="E71" s="41"/>
      <c r="F71" s="35">
        <v>23.32</v>
      </c>
      <c r="G71" s="53" t="s">
        <v>36</v>
      </c>
    </row>
    <row r="72" spans="1:7" ht="14.85" customHeight="1" x14ac:dyDescent="0.3">
      <c r="A72" s="5" t="s">
        <v>57</v>
      </c>
      <c r="B72" s="41">
        <v>1201</v>
      </c>
      <c r="C72" s="4">
        <f t="shared" si="5"/>
        <v>4</v>
      </c>
      <c r="D72" s="4"/>
      <c r="E72" s="41">
        <v>4</v>
      </c>
      <c r="F72" s="35">
        <v>14.36</v>
      </c>
      <c r="G72" s="53" t="s">
        <v>36</v>
      </c>
    </row>
    <row r="73" spans="1:7" ht="14.85" customHeight="1" x14ac:dyDescent="0.3">
      <c r="A73" s="55" t="s">
        <v>88</v>
      </c>
      <c r="B73" s="58">
        <v>1344</v>
      </c>
      <c r="C73" s="4">
        <f t="shared" si="5"/>
        <v>49</v>
      </c>
      <c r="D73" s="56"/>
      <c r="E73" s="58"/>
      <c r="F73" s="61">
        <v>25.03</v>
      </c>
      <c r="G73" s="53" t="s">
        <v>36</v>
      </c>
    </row>
    <row r="74" spans="1:7" ht="14.85" customHeight="1" x14ac:dyDescent="0.3">
      <c r="A74" s="65"/>
      <c r="B74" s="66"/>
      <c r="C74" s="67"/>
      <c r="D74" s="67"/>
      <c r="E74" s="57">
        <f>SUM(E67:E72)</f>
        <v>118</v>
      </c>
      <c r="F74" s="68"/>
      <c r="G74" s="53"/>
    </row>
    <row r="75" spans="1:7" ht="14.85" customHeight="1" x14ac:dyDescent="0.3">
      <c r="A75" s="62" t="s">
        <v>19</v>
      </c>
      <c r="B75" s="63"/>
      <c r="C75" s="64"/>
      <c r="D75" s="64"/>
      <c r="E75" s="63"/>
      <c r="F75" s="62"/>
      <c r="G75" s="32"/>
    </row>
    <row r="76" spans="1:7" ht="14.85" customHeight="1" x14ac:dyDescent="0.3">
      <c r="A76" s="5" t="s">
        <v>61</v>
      </c>
      <c r="B76" s="41">
        <v>1256</v>
      </c>
      <c r="C76" s="4">
        <f>RANK(F76,$F$7:$F$90,1)</f>
        <v>34</v>
      </c>
      <c r="D76" s="4"/>
      <c r="E76" s="41">
        <v>29</v>
      </c>
      <c r="F76" s="35">
        <v>18.399999999999999</v>
      </c>
      <c r="G76" s="53" t="s">
        <v>19</v>
      </c>
    </row>
    <row r="77" spans="1:7" ht="14.85" customHeight="1" x14ac:dyDescent="0.3">
      <c r="A77" s="5" t="s">
        <v>78</v>
      </c>
      <c r="B77" s="41">
        <v>1257</v>
      </c>
      <c r="C77" s="4">
        <f t="shared" ref="C77:C81" si="6">RANK(F77,$F$7:$F$90,1)</f>
        <v>43</v>
      </c>
      <c r="D77" s="4"/>
      <c r="E77" s="41">
        <v>36</v>
      </c>
      <c r="F77" s="35">
        <v>20.13</v>
      </c>
      <c r="G77" s="53" t="s">
        <v>19</v>
      </c>
    </row>
    <row r="78" spans="1:7" ht="14.85" customHeight="1" x14ac:dyDescent="0.3">
      <c r="A78" s="5" t="s">
        <v>22</v>
      </c>
      <c r="B78" s="41">
        <v>1258</v>
      </c>
      <c r="C78" s="4">
        <f t="shared" si="6"/>
        <v>5</v>
      </c>
      <c r="D78" s="4"/>
      <c r="E78" s="41">
        <v>5</v>
      </c>
      <c r="F78" s="35">
        <v>14.43</v>
      </c>
      <c r="G78" s="53" t="s">
        <v>19</v>
      </c>
    </row>
    <row r="79" spans="1:7" ht="14.85" customHeight="1" x14ac:dyDescent="0.3">
      <c r="A79" s="5" t="s">
        <v>60</v>
      </c>
      <c r="B79" s="41">
        <v>1259</v>
      </c>
      <c r="C79" s="4">
        <f t="shared" si="6"/>
        <v>20</v>
      </c>
      <c r="D79" s="4"/>
      <c r="E79" s="41">
        <v>16</v>
      </c>
      <c r="F79" s="35">
        <v>16.54</v>
      </c>
      <c r="G79" s="53" t="s">
        <v>19</v>
      </c>
    </row>
    <row r="80" spans="1:7" ht="14.85" customHeight="1" x14ac:dyDescent="0.3">
      <c r="A80" s="5" t="s">
        <v>79</v>
      </c>
      <c r="B80" s="41">
        <v>1260</v>
      </c>
      <c r="C80" s="4">
        <f t="shared" si="6"/>
        <v>25</v>
      </c>
      <c r="D80" s="4"/>
      <c r="E80" s="41">
        <v>20</v>
      </c>
      <c r="F80" s="35">
        <v>17.38</v>
      </c>
      <c r="G80" s="53" t="s">
        <v>19</v>
      </c>
    </row>
    <row r="81" spans="1:7" ht="14.85" customHeight="1" x14ac:dyDescent="0.3">
      <c r="A81" s="5" t="s">
        <v>80</v>
      </c>
      <c r="B81" s="41">
        <v>1261</v>
      </c>
      <c r="C81" s="4">
        <f t="shared" si="6"/>
        <v>8</v>
      </c>
      <c r="D81" s="4"/>
      <c r="E81" s="41">
        <v>7</v>
      </c>
      <c r="F81" s="35">
        <v>15.27</v>
      </c>
      <c r="G81" s="53" t="s">
        <v>19</v>
      </c>
    </row>
    <row r="82" spans="1:7" ht="14.85" customHeight="1" x14ac:dyDescent="0.3">
      <c r="A82" s="65"/>
      <c r="B82" s="66"/>
      <c r="C82" s="67"/>
      <c r="D82" s="67"/>
      <c r="E82" s="57">
        <f>SUM(E76,E78,E79:E81)</f>
        <v>77</v>
      </c>
      <c r="F82" s="69"/>
      <c r="G82" s="53"/>
    </row>
    <row r="83" spans="1:7" ht="14.85" customHeight="1" x14ac:dyDescent="0.3">
      <c r="C83" s="31"/>
      <c r="D83" s="31"/>
      <c r="E83" s="51"/>
      <c r="F83" s="52"/>
      <c r="G83" s="53"/>
    </row>
    <row r="84" spans="1:7" ht="14.85" customHeight="1" x14ac:dyDescent="0.3">
      <c r="A84" s="105" t="s">
        <v>114</v>
      </c>
      <c r="C84" s="31"/>
      <c r="D84" s="31"/>
      <c r="E84" s="51"/>
      <c r="F84" s="52"/>
      <c r="G84" s="53"/>
    </row>
    <row r="85" spans="1:7" ht="14.85" customHeight="1" x14ac:dyDescent="0.3">
      <c r="A85" s="5" t="s">
        <v>119</v>
      </c>
      <c r="B85" s="23"/>
      <c r="C85" s="4">
        <f>RANK(F85,$F$7:$F$90,1)</f>
        <v>14</v>
      </c>
      <c r="D85" s="10"/>
      <c r="E85" s="41">
        <v>12</v>
      </c>
      <c r="F85" s="35">
        <v>16.170000000000002</v>
      </c>
      <c r="G85" s="53" t="s">
        <v>114</v>
      </c>
    </row>
    <row r="86" spans="1:7" ht="14.85" customHeight="1" x14ac:dyDescent="0.3">
      <c r="A86" s="5" t="s">
        <v>278</v>
      </c>
      <c r="B86" s="23"/>
      <c r="C86" s="4">
        <f t="shared" ref="C86:C90" si="7">RANK(F86,$F$7:$F$90,1)</f>
        <v>18</v>
      </c>
      <c r="D86" s="10"/>
      <c r="E86" s="41">
        <v>15</v>
      </c>
      <c r="F86" s="35">
        <v>16.489999999999998</v>
      </c>
      <c r="G86" s="53" t="s">
        <v>114</v>
      </c>
    </row>
    <row r="87" spans="1:7" ht="14.85" customHeight="1" x14ac:dyDescent="0.3">
      <c r="A87" s="5" t="s">
        <v>118</v>
      </c>
      <c r="B87" s="23"/>
      <c r="C87" s="4">
        <f t="shared" si="7"/>
        <v>21</v>
      </c>
      <c r="D87" s="10"/>
      <c r="E87" s="41">
        <v>17</v>
      </c>
      <c r="F87" s="35">
        <v>17.079999999999998</v>
      </c>
      <c r="G87" s="53" t="s">
        <v>114</v>
      </c>
    </row>
    <row r="88" spans="1:7" ht="14.85" customHeight="1" x14ac:dyDescent="0.3">
      <c r="A88" s="5" t="s">
        <v>116</v>
      </c>
      <c r="B88" s="23"/>
      <c r="C88" s="4">
        <f t="shared" si="7"/>
        <v>22</v>
      </c>
      <c r="D88" s="10"/>
      <c r="E88" s="41">
        <v>18</v>
      </c>
      <c r="F88" s="35">
        <v>17.170000000000002</v>
      </c>
      <c r="G88" s="53" t="s">
        <v>114</v>
      </c>
    </row>
    <row r="89" spans="1:7" ht="14.85" customHeight="1" x14ac:dyDescent="0.3">
      <c r="A89" s="5" t="s">
        <v>117</v>
      </c>
      <c r="B89" s="23"/>
      <c r="C89" s="4">
        <f t="shared" si="7"/>
        <v>23</v>
      </c>
      <c r="D89" s="10"/>
      <c r="E89" s="41">
        <v>19</v>
      </c>
      <c r="F89" s="35">
        <v>17.2</v>
      </c>
      <c r="G89" s="53" t="s">
        <v>114</v>
      </c>
    </row>
    <row r="90" spans="1:7" ht="14.85" customHeight="1" x14ac:dyDescent="0.3">
      <c r="A90" s="5" t="s">
        <v>115</v>
      </c>
      <c r="B90" s="23"/>
      <c r="C90" s="4">
        <f t="shared" si="7"/>
        <v>42</v>
      </c>
      <c r="D90" s="10"/>
      <c r="E90" s="41">
        <v>35</v>
      </c>
      <c r="F90" s="35">
        <v>19.489999999999998</v>
      </c>
      <c r="G90" s="53" t="s">
        <v>114</v>
      </c>
    </row>
    <row r="91" spans="1:7" ht="14.85" customHeight="1" x14ac:dyDescent="0.3">
      <c r="C91" s="31"/>
      <c r="D91" s="31"/>
      <c r="E91" s="57">
        <f>SUM(E85,E86,E87,E88,E89)</f>
        <v>81</v>
      </c>
      <c r="F91" s="52"/>
      <c r="G91" s="53"/>
    </row>
    <row r="92" spans="1:7" ht="14.85" customHeight="1" x14ac:dyDescent="0.3">
      <c r="C92" s="31"/>
      <c r="D92" s="31"/>
      <c r="E92" s="51"/>
      <c r="F92" s="52"/>
      <c r="G92" s="53"/>
    </row>
    <row r="93" spans="1:7" x14ac:dyDescent="0.3">
      <c r="A93" s="31"/>
      <c r="B93" s="51"/>
      <c r="C93" s="31"/>
      <c r="D93" s="31"/>
      <c r="E93" s="31"/>
      <c r="F93" s="31"/>
      <c r="G93" s="53"/>
    </row>
    <row r="94" spans="1:7" x14ac:dyDescent="0.3">
      <c r="A94" s="31"/>
      <c r="B94" s="51"/>
      <c r="C94" s="31"/>
      <c r="D94" s="31"/>
      <c r="E94" s="31"/>
      <c r="F94" s="31"/>
      <c r="G94" s="53"/>
    </row>
    <row r="95" spans="1:7" x14ac:dyDescent="0.3">
      <c r="A95" s="34"/>
      <c r="B95" s="51"/>
      <c r="C95" s="34"/>
      <c r="D95" s="34"/>
      <c r="E95" s="34"/>
      <c r="F95" s="34"/>
      <c r="G95" s="53"/>
    </row>
    <row r="96" spans="1:7" x14ac:dyDescent="0.3">
      <c r="A96" s="34"/>
      <c r="B96" s="51"/>
      <c r="C96" s="34"/>
      <c r="D96" s="34"/>
      <c r="E96" s="34"/>
      <c r="F96" s="34"/>
      <c r="G96" s="50"/>
    </row>
    <row r="97" spans="1:12" x14ac:dyDescent="0.3">
      <c r="A97" s="34"/>
      <c r="B97" s="51"/>
      <c r="C97" s="31"/>
      <c r="D97" s="31"/>
      <c r="E97" s="51"/>
      <c r="F97" s="52"/>
      <c r="G97" s="50"/>
    </row>
    <row r="98" spans="1:12" x14ac:dyDescent="0.3">
      <c r="A98" s="34"/>
      <c r="B98" s="51"/>
      <c r="C98" s="31"/>
      <c r="D98" s="31"/>
      <c r="E98" s="51"/>
      <c r="F98" s="52"/>
      <c r="G98" s="50"/>
    </row>
    <row r="99" spans="1:12" s="22" customFormat="1" ht="18" customHeight="1" x14ac:dyDescent="0.35">
      <c r="A99" s="116" t="s">
        <v>5</v>
      </c>
      <c r="B99" s="116"/>
      <c r="C99" s="116"/>
      <c r="D99" s="116"/>
      <c r="F99" s="30"/>
      <c r="G99"/>
      <c r="H99"/>
      <c r="I99"/>
      <c r="J99"/>
      <c r="K99"/>
      <c r="L99"/>
    </row>
    <row r="100" spans="1:12" s="22" customFormat="1" ht="18" customHeight="1" x14ac:dyDescent="0.35">
      <c r="A100" s="112" t="s">
        <v>7</v>
      </c>
      <c r="B100" s="113"/>
      <c r="C100" s="10"/>
      <c r="D100" s="17" t="s">
        <v>1</v>
      </c>
      <c r="F100" s="30"/>
      <c r="G100"/>
      <c r="H100"/>
      <c r="I100"/>
      <c r="J100"/>
      <c r="K100"/>
      <c r="L100"/>
    </row>
    <row r="101" spans="1:12" s="22" customFormat="1" ht="18" customHeight="1" x14ac:dyDescent="0.35">
      <c r="A101" s="114" t="str">
        <f>INDEX($A$7:$C$81,MATCH(1,$C$7:$C$81,0),1)</f>
        <v>Hailee Garmer</v>
      </c>
      <c r="B101" s="115"/>
      <c r="C101" s="17">
        <v>1</v>
      </c>
      <c r="D101" s="35" t="str">
        <f>INDEX($A$7:$G$81,MATCH(1,$C$7:$C$81,0),7)</f>
        <v>Roby</v>
      </c>
      <c r="F101" s="30"/>
      <c r="G101"/>
      <c r="H101"/>
      <c r="I101"/>
      <c r="J101"/>
      <c r="K101"/>
      <c r="L101"/>
    </row>
    <row r="102" spans="1:12" ht="18" x14ac:dyDescent="0.35">
      <c r="A102" s="114" t="str">
        <f>INDEX($A$7:$C$81,MATCH(2,$C$7:$C$81,0),1)</f>
        <v>Chasity Benson</v>
      </c>
      <c r="B102" s="115"/>
      <c r="C102" s="17">
        <v>2</v>
      </c>
      <c r="D102" s="35" t="str">
        <f>INDEX($A$7:$G$81,MATCH(2,$C$7:$C$81,0),7)</f>
        <v>Roby</v>
      </c>
    </row>
    <row r="103" spans="1:12" ht="18" x14ac:dyDescent="0.35">
      <c r="A103" s="114" t="str">
        <f>INDEX($A$7:$C$81,MATCH(3,$C$7:$C$81,0),1)</f>
        <v>Lily Benson</v>
      </c>
      <c r="B103" s="115"/>
      <c r="C103" s="17">
        <v>3</v>
      </c>
      <c r="D103" s="35" t="str">
        <f>INDEX($A$7:$G$81,MATCH(3,$C$7:$C$81,0),7)</f>
        <v>Roby</v>
      </c>
    </row>
    <row r="104" spans="1:12" ht="18" x14ac:dyDescent="0.35">
      <c r="A104" s="114" t="str">
        <f>INDEX($A$7:$C$81,MATCH(4,$C$7:$C$81,0),1)</f>
        <v>Kinley Cummings</v>
      </c>
      <c r="B104" s="115"/>
      <c r="C104" s="17">
        <v>4</v>
      </c>
      <c r="D104" s="35" t="str">
        <f>INDEX($A$7:$G$81,MATCH(4,$C$7:$C$81,0),7)</f>
        <v>Blackwell</v>
      </c>
    </row>
    <row r="105" spans="1:12" ht="18" x14ac:dyDescent="0.35">
      <c r="A105" s="114" t="str">
        <f>INDEX($A$7:$C$81,MATCH(5,$C$7:$C$81,0),1)</f>
        <v>Paisley Morrow</v>
      </c>
      <c r="B105" s="115"/>
      <c r="C105" s="17">
        <v>5</v>
      </c>
      <c r="D105" s="35" t="str">
        <f>INDEX($A$7:$G$81,MATCH(5,$C$7:$C$81,0),7)</f>
        <v>Knox City</v>
      </c>
    </row>
    <row r="106" spans="1:12" ht="18" x14ac:dyDescent="0.35">
      <c r="A106" s="114" t="str">
        <f>INDEX($A$7:$C$81,MATCH(6,$C$7:$C$81,0),1)</f>
        <v>Ruby Shaw</v>
      </c>
      <c r="B106" s="115"/>
      <c r="C106" s="17">
        <v>6</v>
      </c>
      <c r="D106" s="35" t="str">
        <f>INDEX($A$7:$G$81,MATCH(6,$C$7:$C$81,0),7)</f>
        <v>Anson</v>
      </c>
    </row>
    <row r="107" spans="1:12" ht="18" x14ac:dyDescent="0.35">
      <c r="A107" s="114" t="str">
        <f>INDEX($A$7:$C$81,MATCH(7,$C$7:$C$81,0),1)</f>
        <v>Sidney Russell</v>
      </c>
      <c r="B107" s="115"/>
      <c r="C107" s="17">
        <v>7</v>
      </c>
      <c r="D107" s="35" t="str">
        <f>INDEX($A$7:$G$81,MATCH(7,$C$7:$C$81,0),7)</f>
        <v>Albany</v>
      </c>
    </row>
    <row r="108" spans="1:12" ht="18" x14ac:dyDescent="0.35">
      <c r="A108" s="114" t="str">
        <f>INDEX($A$7:$C$81,MATCH(8,$C$7:$C$81,0),1)</f>
        <v>Naveah Martinez</v>
      </c>
      <c r="B108" s="115"/>
      <c r="C108" s="17">
        <v>8</v>
      </c>
      <c r="D108" s="35" t="str">
        <f>INDEX($A$7:$G$81,MATCH(8,$C$7:$C$81,0),7)</f>
        <v>Knox City</v>
      </c>
    </row>
    <row r="109" spans="1:12" ht="18" x14ac:dyDescent="0.35">
      <c r="A109" s="114" t="str">
        <f>INDEX($A$7:$C$81,MATCH(9,$C$7:$C$81,0),1)</f>
        <v>Ivy Esponoza</v>
      </c>
      <c r="B109" s="115"/>
      <c r="C109" s="17">
        <v>9</v>
      </c>
      <c r="D109" s="35" t="str">
        <f>INDEX($A$7:$G$81,MATCH(9,$C$7:$C$81,0),7)</f>
        <v>Roby</v>
      </c>
    </row>
    <row r="110" spans="1:12" ht="18" x14ac:dyDescent="0.35">
      <c r="A110" s="114" t="str">
        <f>INDEX($A$7:$C$40,MATCH(10,$C$7:$C$40,0),1)</f>
        <v>Taylor Jeffrey</v>
      </c>
      <c r="B110" s="115"/>
      <c r="C110" s="17">
        <v>10</v>
      </c>
      <c r="D110" s="35" t="str">
        <f>INDEX($A$7:$G$81,MATCH(10,$C$7:$C$81,0),7)</f>
        <v>Roby</v>
      </c>
    </row>
    <row r="111" spans="1:12" x14ac:dyDescent="0.3">
      <c r="A111" s="9"/>
      <c r="B111" s="49"/>
    </row>
    <row r="112" spans="1:12" ht="18" x14ac:dyDescent="0.35">
      <c r="A112" s="116" t="s">
        <v>6</v>
      </c>
      <c r="B112" s="116"/>
      <c r="C112" s="116"/>
    </row>
    <row r="113" spans="1:3" x14ac:dyDescent="0.3">
      <c r="A113" s="118"/>
      <c r="B113" s="119"/>
      <c r="C113" s="10"/>
    </row>
    <row r="114" spans="1:3" ht="18" x14ac:dyDescent="0.35">
      <c r="A114" s="39" t="s">
        <v>0</v>
      </c>
      <c r="B114" s="18"/>
      <c r="C114" s="17">
        <v>1</v>
      </c>
    </row>
    <row r="115" spans="1:3" ht="18" x14ac:dyDescent="0.35">
      <c r="A115" s="39" t="s">
        <v>98</v>
      </c>
      <c r="B115" s="18"/>
      <c r="C115" s="17">
        <v>2</v>
      </c>
    </row>
    <row r="116" spans="1:3" ht="18" x14ac:dyDescent="0.35">
      <c r="A116" s="39" t="s">
        <v>19</v>
      </c>
      <c r="B116" s="18"/>
      <c r="C116" s="17">
        <v>3</v>
      </c>
    </row>
  </sheetData>
  <mergeCells count="19">
    <mergeCell ref="A113:B113"/>
    <mergeCell ref="A102:B102"/>
    <mergeCell ref="A103:B103"/>
    <mergeCell ref="A104:B104"/>
    <mergeCell ref="A105:B105"/>
    <mergeCell ref="A106:B106"/>
    <mergeCell ref="A107:B107"/>
    <mergeCell ref="A112:C112"/>
    <mergeCell ref="A108:B108"/>
    <mergeCell ref="A109:B109"/>
    <mergeCell ref="A110:B110"/>
    <mergeCell ref="A1:F1"/>
    <mergeCell ref="A2:F2"/>
    <mergeCell ref="A100:B100"/>
    <mergeCell ref="A101:B101"/>
    <mergeCell ref="A99:D99"/>
    <mergeCell ref="A53:F53"/>
    <mergeCell ref="A48:F48"/>
    <mergeCell ref="A49:F49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67" workbookViewId="0">
      <selection activeCell="B80" sqref="B80"/>
    </sheetView>
  </sheetViews>
  <sheetFormatPr defaultRowHeight="14.4" x14ac:dyDescent="0.3"/>
  <cols>
    <col min="1" max="1" width="27.77734375" customWidth="1"/>
    <col min="2" max="2" width="10.5546875" customWidth="1"/>
    <col min="3" max="3" width="11.44140625" customWidth="1"/>
    <col min="4" max="4" width="17.77734375" customWidth="1"/>
    <col min="5" max="5" width="13.109375" bestFit="1" customWidth="1"/>
    <col min="7" max="7" width="18.21875" customWidth="1"/>
  </cols>
  <sheetData>
    <row r="1" spans="1:7" ht="15.75" customHeight="1" x14ac:dyDescent="0.3">
      <c r="A1" s="109" t="s">
        <v>194</v>
      </c>
      <c r="B1" s="109"/>
      <c r="C1" s="110"/>
      <c r="D1" s="110"/>
      <c r="E1" s="110"/>
      <c r="F1" s="110"/>
    </row>
    <row r="2" spans="1:7" ht="15.6" x14ac:dyDescent="0.3">
      <c r="A2" s="111" t="s">
        <v>204</v>
      </c>
      <c r="B2" s="111"/>
      <c r="C2" s="111"/>
      <c r="D2" s="111"/>
      <c r="E2" s="111"/>
      <c r="F2" s="111"/>
    </row>
    <row r="3" spans="1:7" x14ac:dyDescent="0.3">
      <c r="A3" s="11"/>
      <c r="B3" s="23"/>
      <c r="C3" s="10"/>
      <c r="D3" s="11"/>
      <c r="E3" s="23"/>
      <c r="F3" s="29"/>
    </row>
    <row r="4" spans="1:7" ht="15.6" x14ac:dyDescent="0.3">
      <c r="A4" s="35" t="s">
        <v>1</v>
      </c>
      <c r="B4" s="18" t="s">
        <v>56</v>
      </c>
      <c r="C4" s="35" t="s">
        <v>2</v>
      </c>
      <c r="D4" s="35" t="s">
        <v>3</v>
      </c>
      <c r="E4" s="18" t="s">
        <v>4</v>
      </c>
      <c r="F4" s="28" t="s">
        <v>12</v>
      </c>
    </row>
    <row r="5" spans="1:7" x14ac:dyDescent="0.3">
      <c r="A5" s="11"/>
      <c r="B5" s="23"/>
      <c r="C5" s="10"/>
      <c r="D5" s="11"/>
      <c r="E5" s="23"/>
      <c r="F5" s="42"/>
    </row>
    <row r="6" spans="1:7" ht="15.6" x14ac:dyDescent="0.3">
      <c r="A6" s="35" t="s">
        <v>98</v>
      </c>
      <c r="B6" s="23"/>
      <c r="C6" s="10"/>
      <c r="D6" s="10"/>
      <c r="E6" s="23"/>
      <c r="F6" s="42"/>
    </row>
    <row r="7" spans="1:7" ht="15.6" x14ac:dyDescent="0.3">
      <c r="A7" s="5" t="s">
        <v>121</v>
      </c>
      <c r="B7" s="41">
        <v>1321</v>
      </c>
      <c r="C7" s="4">
        <f>RANK(F7,$F$7:$F$54,1)</f>
        <v>14</v>
      </c>
      <c r="D7" s="41"/>
      <c r="E7" s="41">
        <v>4</v>
      </c>
      <c r="F7" s="44">
        <v>23.46</v>
      </c>
      <c r="G7" s="32" t="s">
        <v>98</v>
      </c>
    </row>
    <row r="8" spans="1:7" ht="15.6" x14ac:dyDescent="0.3">
      <c r="A8" s="5" t="s">
        <v>122</v>
      </c>
      <c r="B8" s="41">
        <v>1322</v>
      </c>
      <c r="C8" s="4">
        <f t="shared" ref="C8:C14" si="0">RANK(F8,$F$7:$F$54,1)</f>
        <v>16</v>
      </c>
      <c r="D8" s="41"/>
      <c r="E8" s="41"/>
      <c r="F8" s="44">
        <v>27.05</v>
      </c>
      <c r="G8" s="32" t="s">
        <v>98</v>
      </c>
    </row>
    <row r="9" spans="1:7" ht="15.6" x14ac:dyDescent="0.3">
      <c r="A9" s="5" t="s">
        <v>120</v>
      </c>
      <c r="B9" s="41">
        <v>1320</v>
      </c>
      <c r="C9" s="4">
        <f t="shared" si="0"/>
        <v>4</v>
      </c>
      <c r="D9" s="41"/>
      <c r="E9" s="41">
        <v>1</v>
      </c>
      <c r="F9" s="44">
        <v>18.47</v>
      </c>
      <c r="G9" s="32" t="s">
        <v>98</v>
      </c>
    </row>
    <row r="10" spans="1:7" ht="15.6" x14ac:dyDescent="0.3">
      <c r="A10" s="5" t="s">
        <v>124</v>
      </c>
      <c r="B10" s="41">
        <v>1325</v>
      </c>
      <c r="C10" s="4">
        <f t="shared" si="0"/>
        <v>6</v>
      </c>
      <c r="D10" s="41"/>
      <c r="E10" s="41">
        <v>2</v>
      </c>
      <c r="F10" s="44">
        <v>20.09</v>
      </c>
      <c r="G10" s="32" t="s">
        <v>98</v>
      </c>
    </row>
    <row r="11" spans="1:7" ht="15.6" x14ac:dyDescent="0.3">
      <c r="A11" s="5" t="s">
        <v>125</v>
      </c>
      <c r="B11" s="41">
        <v>1326</v>
      </c>
      <c r="C11" s="4">
        <f t="shared" si="0"/>
        <v>15</v>
      </c>
      <c r="D11" s="41"/>
      <c r="E11" s="41">
        <v>5</v>
      </c>
      <c r="F11" s="44">
        <v>24.52</v>
      </c>
      <c r="G11" s="32" t="s">
        <v>98</v>
      </c>
    </row>
    <row r="12" spans="1:7" ht="15.6" x14ac:dyDescent="0.3">
      <c r="A12" s="5" t="s">
        <v>126</v>
      </c>
      <c r="B12" s="41">
        <v>1327</v>
      </c>
      <c r="C12" s="4">
        <f t="shared" si="0"/>
        <v>8</v>
      </c>
      <c r="D12" s="41"/>
      <c r="E12" s="41">
        <v>3</v>
      </c>
      <c r="F12" s="44">
        <v>20.420000000000002</v>
      </c>
      <c r="G12" s="32" t="s">
        <v>98</v>
      </c>
    </row>
    <row r="13" spans="1:7" ht="15.6" x14ac:dyDescent="0.3">
      <c r="A13" s="55" t="s">
        <v>127</v>
      </c>
      <c r="B13" s="58">
        <v>1328</v>
      </c>
      <c r="C13" s="4">
        <f t="shared" si="0"/>
        <v>17</v>
      </c>
      <c r="D13" s="58"/>
      <c r="E13" s="58"/>
      <c r="F13" s="44">
        <v>27.06</v>
      </c>
      <c r="G13" s="32" t="s">
        <v>98</v>
      </c>
    </row>
    <row r="14" spans="1:7" ht="15.6" x14ac:dyDescent="0.3">
      <c r="A14" s="5" t="s">
        <v>128</v>
      </c>
      <c r="B14" s="41">
        <v>1329</v>
      </c>
      <c r="C14" s="4" t="e">
        <f t="shared" si="0"/>
        <v>#N/A</v>
      </c>
      <c r="D14" s="41"/>
      <c r="E14" s="73"/>
      <c r="F14" s="44"/>
      <c r="G14" s="32" t="s">
        <v>98</v>
      </c>
    </row>
    <row r="15" spans="1:7" ht="15.6" x14ac:dyDescent="0.3">
      <c r="A15" s="65"/>
      <c r="B15" s="66"/>
      <c r="C15" s="67"/>
      <c r="D15" s="66"/>
      <c r="E15" s="57">
        <f>SUM(E7:E12)</f>
        <v>15</v>
      </c>
      <c r="F15" s="81"/>
      <c r="G15" s="32"/>
    </row>
    <row r="16" spans="1:7" ht="15.6" x14ac:dyDescent="0.3">
      <c r="A16" s="62" t="s">
        <v>19</v>
      </c>
      <c r="B16" s="63"/>
      <c r="C16" s="64"/>
      <c r="D16" s="63"/>
      <c r="E16" s="63"/>
      <c r="F16" s="82"/>
      <c r="G16" s="32"/>
    </row>
    <row r="17" spans="1:7" ht="15.6" x14ac:dyDescent="0.3">
      <c r="A17" s="5" t="s">
        <v>129</v>
      </c>
      <c r="B17" s="41">
        <v>1266</v>
      </c>
      <c r="C17" s="4" t="e">
        <f t="shared" ref="C17:C20" si="1">RANK(F17,$F$7:$F$54,1)</f>
        <v>#N/A</v>
      </c>
      <c r="D17" s="41"/>
      <c r="E17" s="41"/>
      <c r="F17" s="44"/>
      <c r="G17" s="32" t="s">
        <v>19</v>
      </c>
    </row>
    <row r="18" spans="1:7" ht="15.6" x14ac:dyDescent="0.3">
      <c r="A18" s="5" t="s">
        <v>130</v>
      </c>
      <c r="B18" s="41">
        <v>1267</v>
      </c>
      <c r="C18" s="4">
        <f t="shared" si="1"/>
        <v>12</v>
      </c>
      <c r="D18" s="41"/>
      <c r="E18" s="41"/>
      <c r="F18" s="44">
        <v>22.1</v>
      </c>
      <c r="G18" s="32" t="s">
        <v>19</v>
      </c>
    </row>
    <row r="19" spans="1:7" ht="15.6" x14ac:dyDescent="0.3">
      <c r="A19" s="5" t="s">
        <v>131</v>
      </c>
      <c r="B19" s="41">
        <v>1268</v>
      </c>
      <c r="C19" s="4">
        <f t="shared" si="1"/>
        <v>9</v>
      </c>
      <c r="D19" s="41"/>
      <c r="E19" s="41"/>
      <c r="F19" s="44">
        <v>21</v>
      </c>
      <c r="G19" s="32" t="s">
        <v>19</v>
      </c>
    </row>
    <row r="20" spans="1:7" ht="15.6" x14ac:dyDescent="0.3">
      <c r="A20" s="5" t="s">
        <v>132</v>
      </c>
      <c r="B20" s="41">
        <v>1269</v>
      </c>
      <c r="C20" s="4">
        <f t="shared" si="1"/>
        <v>2</v>
      </c>
      <c r="D20" s="41"/>
      <c r="E20" s="41"/>
      <c r="F20" s="44">
        <v>18.04</v>
      </c>
      <c r="G20" s="32" t="s">
        <v>19</v>
      </c>
    </row>
    <row r="21" spans="1:7" ht="15.6" x14ac:dyDescent="0.3">
      <c r="A21" s="65"/>
      <c r="B21" s="66"/>
      <c r="C21" s="67"/>
      <c r="D21" s="66"/>
      <c r="E21" s="73"/>
      <c r="F21" s="81"/>
      <c r="G21" s="32"/>
    </row>
    <row r="22" spans="1:7" ht="15.6" x14ac:dyDescent="0.3">
      <c r="A22" s="62" t="s">
        <v>0</v>
      </c>
      <c r="B22" s="63"/>
      <c r="C22" s="64"/>
      <c r="D22" s="63"/>
      <c r="E22" s="63"/>
      <c r="F22" s="82"/>
      <c r="G22" s="32"/>
    </row>
    <row r="23" spans="1:7" ht="15.6" x14ac:dyDescent="0.3">
      <c r="A23" s="5" t="s">
        <v>111</v>
      </c>
      <c r="B23" s="41">
        <v>1106</v>
      </c>
      <c r="C23" s="4" t="e">
        <f t="shared" ref="C23:C27" si="2">RANK(F23,$F$7:$F$54,1)</f>
        <v>#N/A</v>
      </c>
      <c r="D23" s="41"/>
      <c r="E23" s="41"/>
      <c r="F23" s="44"/>
      <c r="G23" s="32" t="s">
        <v>0</v>
      </c>
    </row>
    <row r="24" spans="1:7" ht="15.6" x14ac:dyDescent="0.3">
      <c r="A24" s="5" t="s">
        <v>18</v>
      </c>
      <c r="B24" s="41">
        <v>1107</v>
      </c>
      <c r="C24" s="4" t="e">
        <f t="shared" si="2"/>
        <v>#N/A</v>
      </c>
      <c r="D24" s="41"/>
      <c r="E24" s="41"/>
      <c r="F24" s="44"/>
      <c r="G24" s="32" t="s">
        <v>0</v>
      </c>
    </row>
    <row r="25" spans="1:7" ht="15.6" x14ac:dyDescent="0.3">
      <c r="A25" s="5" t="s">
        <v>112</v>
      </c>
      <c r="B25" s="41">
        <v>1108</v>
      </c>
      <c r="C25" s="4" t="e">
        <f t="shared" si="2"/>
        <v>#N/A</v>
      </c>
      <c r="D25" s="41"/>
      <c r="E25" s="41"/>
      <c r="F25" s="44"/>
      <c r="G25" s="32" t="s">
        <v>0</v>
      </c>
    </row>
    <row r="26" spans="1:7" ht="15.6" x14ac:dyDescent="0.3">
      <c r="A26" s="5" t="s">
        <v>113</v>
      </c>
      <c r="B26" s="41">
        <v>1109</v>
      </c>
      <c r="C26" s="4" t="e">
        <f t="shared" si="2"/>
        <v>#N/A</v>
      </c>
      <c r="D26" s="41"/>
      <c r="E26" s="41"/>
      <c r="F26" s="44"/>
      <c r="G26" s="32" t="s">
        <v>0</v>
      </c>
    </row>
    <row r="27" spans="1:7" ht="15.6" x14ac:dyDescent="0.3">
      <c r="A27" s="5" t="s">
        <v>54</v>
      </c>
      <c r="B27" s="41">
        <v>1110</v>
      </c>
      <c r="C27" s="4" t="e">
        <f t="shared" si="2"/>
        <v>#N/A</v>
      </c>
      <c r="D27" s="41"/>
      <c r="E27" s="41"/>
      <c r="F27" s="44"/>
      <c r="G27" s="32" t="s">
        <v>0</v>
      </c>
    </row>
    <row r="28" spans="1:7" ht="15.6" x14ac:dyDescent="0.3">
      <c r="A28" s="65"/>
      <c r="B28" s="66"/>
      <c r="C28" s="67"/>
      <c r="D28" s="66"/>
      <c r="E28" s="57"/>
      <c r="F28" s="81"/>
      <c r="G28" s="32"/>
    </row>
    <row r="29" spans="1:7" ht="15.6" x14ac:dyDescent="0.3">
      <c r="A29" s="62" t="s">
        <v>104</v>
      </c>
      <c r="B29" s="63"/>
      <c r="C29" s="64"/>
      <c r="D29" s="63"/>
      <c r="E29" s="63"/>
      <c r="F29" s="82"/>
      <c r="G29" s="32"/>
    </row>
    <row r="30" spans="1:7" ht="15.6" x14ac:dyDescent="0.3">
      <c r="A30" s="5" t="s">
        <v>108</v>
      </c>
      <c r="B30" s="41">
        <v>1153</v>
      </c>
      <c r="C30" s="4">
        <f t="shared" ref="C30:C32" si="3">RANK(F30,$F$7:$F$54,1)</f>
        <v>5</v>
      </c>
      <c r="D30" s="41"/>
      <c r="E30" s="41"/>
      <c r="F30" s="44">
        <v>20.02</v>
      </c>
      <c r="G30" s="32" t="s">
        <v>104</v>
      </c>
    </row>
    <row r="31" spans="1:7" ht="15.6" x14ac:dyDescent="0.3">
      <c r="A31" s="5" t="s">
        <v>109</v>
      </c>
      <c r="B31" s="41">
        <v>1154</v>
      </c>
      <c r="C31" s="4">
        <f t="shared" si="3"/>
        <v>1</v>
      </c>
      <c r="D31" s="41"/>
      <c r="E31" s="41"/>
      <c r="F31" s="44">
        <v>17.440000000000001</v>
      </c>
      <c r="G31" s="32" t="s">
        <v>104</v>
      </c>
    </row>
    <row r="32" spans="1:7" ht="15.6" x14ac:dyDescent="0.3">
      <c r="A32" s="55" t="s">
        <v>110</v>
      </c>
      <c r="B32" s="58">
        <v>1155</v>
      </c>
      <c r="C32" s="4">
        <f t="shared" si="3"/>
        <v>13</v>
      </c>
      <c r="D32" s="58"/>
      <c r="E32" s="58"/>
      <c r="F32" s="83">
        <v>22.55</v>
      </c>
      <c r="G32" s="32" t="s">
        <v>104</v>
      </c>
    </row>
    <row r="33" spans="1:7" ht="15.6" x14ac:dyDescent="0.3">
      <c r="A33" s="65"/>
      <c r="B33" s="66"/>
      <c r="C33" s="67"/>
      <c r="D33" s="66"/>
      <c r="E33" s="73"/>
      <c r="F33" s="81"/>
      <c r="G33" s="32"/>
    </row>
    <row r="34" spans="1:7" ht="15.6" x14ac:dyDescent="0.3">
      <c r="A34" s="62"/>
      <c r="B34" s="63"/>
      <c r="C34" s="64"/>
      <c r="D34" s="63"/>
      <c r="E34" s="63"/>
      <c r="F34" s="82"/>
      <c r="G34" s="32"/>
    </row>
    <row r="35" spans="1:7" ht="15.6" x14ac:dyDescent="0.3">
      <c r="A35" s="5"/>
      <c r="B35" s="41"/>
      <c r="C35" s="4"/>
      <c r="D35" s="41"/>
      <c r="E35" s="41"/>
      <c r="F35" s="44"/>
      <c r="G35" s="32"/>
    </row>
    <row r="36" spans="1:7" x14ac:dyDescent="0.3">
      <c r="A36" s="5"/>
      <c r="B36" s="41"/>
      <c r="C36" s="4"/>
      <c r="D36" s="10"/>
      <c r="E36" s="23"/>
      <c r="F36" s="43"/>
      <c r="G36" s="32"/>
    </row>
    <row r="37" spans="1:7" x14ac:dyDescent="0.3">
      <c r="A37" s="5"/>
      <c r="B37" s="41"/>
      <c r="C37" s="4"/>
      <c r="D37" s="10"/>
      <c r="E37" s="23"/>
      <c r="F37" s="43"/>
      <c r="G37" s="32"/>
    </row>
    <row r="38" spans="1:7" x14ac:dyDescent="0.3">
      <c r="A38" s="5"/>
      <c r="B38" s="41"/>
      <c r="C38" s="4"/>
      <c r="D38" s="10"/>
      <c r="E38" s="23"/>
      <c r="F38" s="43"/>
      <c r="G38" s="32"/>
    </row>
    <row r="39" spans="1:7" x14ac:dyDescent="0.3">
      <c r="A39" s="5"/>
      <c r="B39" s="41"/>
      <c r="C39" s="4"/>
      <c r="D39" s="10"/>
      <c r="E39" s="23"/>
      <c r="F39" s="43"/>
      <c r="G39" s="32"/>
    </row>
    <row r="40" spans="1:7" x14ac:dyDescent="0.3">
      <c r="A40" s="5"/>
      <c r="B40" s="41"/>
      <c r="C40" s="4"/>
      <c r="D40" s="10"/>
      <c r="E40" s="23"/>
      <c r="F40" s="43"/>
      <c r="G40" s="32"/>
    </row>
    <row r="41" spans="1:7" x14ac:dyDescent="0.3">
      <c r="A41" s="5"/>
      <c r="B41" s="41"/>
      <c r="C41" s="4"/>
      <c r="D41" s="5"/>
      <c r="E41" s="5"/>
      <c r="F41" s="84"/>
      <c r="G41" s="32"/>
    </row>
    <row r="42" spans="1:7" x14ac:dyDescent="0.3">
      <c r="E42" s="77"/>
      <c r="F42" s="85"/>
      <c r="G42" s="32"/>
    </row>
    <row r="43" spans="1:7" x14ac:dyDescent="0.3">
      <c r="E43" s="93"/>
      <c r="F43" s="85"/>
      <c r="G43" s="32"/>
    </row>
    <row r="44" spans="1:7" x14ac:dyDescent="0.3">
      <c r="E44" s="93"/>
      <c r="F44" s="85"/>
      <c r="G44" s="32"/>
    </row>
    <row r="45" spans="1:7" ht="15.75" customHeight="1" x14ac:dyDescent="0.3">
      <c r="A45" s="109" t="s">
        <v>194</v>
      </c>
      <c r="B45" s="109"/>
      <c r="C45" s="110"/>
      <c r="D45" s="110"/>
      <c r="E45" s="110"/>
      <c r="F45" s="110"/>
      <c r="G45" s="32"/>
    </row>
    <row r="46" spans="1:7" ht="15.6" x14ac:dyDescent="0.3">
      <c r="A46" s="111" t="s">
        <v>204</v>
      </c>
      <c r="B46" s="111"/>
      <c r="C46" s="111"/>
      <c r="D46" s="111"/>
      <c r="E46" s="111"/>
      <c r="F46" s="111"/>
      <c r="G46" s="32"/>
    </row>
    <row r="47" spans="1:7" x14ac:dyDescent="0.3">
      <c r="E47" s="93"/>
      <c r="F47" s="85"/>
      <c r="G47" s="32"/>
    </row>
    <row r="48" spans="1:7" ht="15.6" x14ac:dyDescent="0.3">
      <c r="A48" s="35" t="s">
        <v>133</v>
      </c>
      <c r="B48" s="41"/>
      <c r="C48" s="4"/>
      <c r="D48" s="41"/>
      <c r="E48" s="41"/>
      <c r="F48" s="44"/>
      <c r="G48" s="32"/>
    </row>
    <row r="49" spans="1:7" ht="15.6" x14ac:dyDescent="0.3">
      <c r="A49" s="5" t="s">
        <v>134</v>
      </c>
      <c r="B49" s="41">
        <v>1250</v>
      </c>
      <c r="C49" s="4">
        <f t="shared" ref="C49" si="4">RANK(F49,$F$7:$F$54,1)</f>
        <v>7</v>
      </c>
      <c r="D49" s="41"/>
      <c r="E49" s="41"/>
      <c r="F49" s="44">
        <v>20.190000000000001</v>
      </c>
      <c r="G49" s="32" t="s">
        <v>133</v>
      </c>
    </row>
    <row r="51" spans="1:7" ht="15.6" x14ac:dyDescent="0.3">
      <c r="A51" s="35" t="s">
        <v>31</v>
      </c>
      <c r="B51" s="5"/>
      <c r="C51" s="5"/>
      <c r="D51" s="5"/>
      <c r="E51" s="5"/>
      <c r="F51" s="5"/>
    </row>
    <row r="52" spans="1:7" ht="15.6" x14ac:dyDescent="0.3">
      <c r="A52" s="5" t="s">
        <v>84</v>
      </c>
      <c r="B52" s="41">
        <v>1219</v>
      </c>
      <c r="C52" s="4">
        <f t="shared" ref="C52:C54" si="5">RANK(F52,$F$7:$F$54,1)</f>
        <v>10</v>
      </c>
      <c r="D52" s="5"/>
      <c r="E52" s="5"/>
      <c r="F52" s="44">
        <v>21.27</v>
      </c>
      <c r="G52" s="32" t="s">
        <v>31</v>
      </c>
    </row>
    <row r="53" spans="1:7" ht="15.6" x14ac:dyDescent="0.3">
      <c r="A53" s="5" t="s">
        <v>85</v>
      </c>
      <c r="B53" s="41">
        <v>1220</v>
      </c>
      <c r="C53" s="4">
        <f t="shared" si="5"/>
        <v>11</v>
      </c>
      <c r="D53" s="5"/>
      <c r="E53" s="5"/>
      <c r="F53" s="44">
        <v>21.53</v>
      </c>
      <c r="G53" s="32" t="s">
        <v>31</v>
      </c>
    </row>
    <row r="54" spans="1:7" ht="15.6" x14ac:dyDescent="0.3">
      <c r="A54" s="5" t="s">
        <v>86</v>
      </c>
      <c r="B54" s="41">
        <v>1221</v>
      </c>
      <c r="C54" s="4">
        <f t="shared" si="5"/>
        <v>3</v>
      </c>
      <c r="D54" s="5"/>
      <c r="E54" s="5"/>
      <c r="F54" s="44">
        <v>18.16</v>
      </c>
      <c r="G54" s="32" t="s">
        <v>31</v>
      </c>
    </row>
    <row r="60" spans="1:7" x14ac:dyDescent="0.3">
      <c r="A60" s="34"/>
      <c r="B60" s="51"/>
      <c r="C60" s="31"/>
      <c r="D60" s="31"/>
      <c r="E60" s="51"/>
      <c r="F60" s="52"/>
    </row>
    <row r="61" spans="1:7" ht="18" x14ac:dyDescent="0.35">
      <c r="A61" s="116" t="s">
        <v>5</v>
      </c>
      <c r="B61" s="116"/>
      <c r="C61" s="116"/>
      <c r="D61" s="116"/>
      <c r="E61" s="22"/>
      <c r="F61" s="30"/>
    </row>
    <row r="62" spans="1:7" ht="18" x14ac:dyDescent="0.35">
      <c r="A62" s="112" t="s">
        <v>7</v>
      </c>
      <c r="B62" s="113"/>
      <c r="C62" s="10"/>
      <c r="D62" s="17" t="s">
        <v>1</v>
      </c>
      <c r="E62" s="22"/>
      <c r="F62" s="30"/>
    </row>
    <row r="63" spans="1:7" ht="18" x14ac:dyDescent="0.35">
      <c r="A63" s="114" t="str">
        <f>INDEX($A$7:$C$53,MATCH(1,$C$7:$C$53,0),1)</f>
        <v>Avery Everitt</v>
      </c>
      <c r="B63" s="115"/>
      <c r="C63" s="17">
        <v>1</v>
      </c>
      <c r="D63" s="35" t="str">
        <f>INDEX($A$7:$G$53,MATCH(1,$C$7:$C$53,0),7)</f>
        <v>Albany</v>
      </c>
      <c r="E63" s="22"/>
      <c r="F63" s="30"/>
    </row>
    <row r="64" spans="1:7" ht="18" x14ac:dyDescent="0.35">
      <c r="A64" s="114" t="str">
        <f>INDEX($A$7:$C$53,MATCH(2,$C$7:$C$53,0),1)</f>
        <v>Laura Coia</v>
      </c>
      <c r="B64" s="115"/>
      <c r="C64" s="17">
        <v>2</v>
      </c>
      <c r="D64" s="35" t="str">
        <f>INDEX($A$7:$G$53,MATCH(2,$C$7:$C$53,0),7)</f>
        <v>Knox City</v>
      </c>
      <c r="E64" s="22"/>
      <c r="F64" s="30"/>
    </row>
    <row r="65" spans="1:6" ht="18" x14ac:dyDescent="0.35">
      <c r="A65" s="114" t="str">
        <f>INDEX($A$7:$C$54,MATCH(3,$C$7:$C$54,0),1)</f>
        <v>Lily Arizmendez</v>
      </c>
      <c r="B65" s="115"/>
      <c r="C65" s="17">
        <v>3</v>
      </c>
      <c r="D65" s="35" t="str">
        <f>INDEX($A$7:$G$54,MATCH(3,$C$7:$C$54,0),7)</f>
        <v>Munday</v>
      </c>
      <c r="E65" s="22"/>
      <c r="F65" s="30"/>
    </row>
    <row r="66" spans="1:6" ht="18" x14ac:dyDescent="0.35">
      <c r="A66" s="114" t="str">
        <f>INDEX($A$7:$C$53,MATCH(4,$C$7:$C$53,0),1)</f>
        <v>Chahlee Roberts</v>
      </c>
      <c r="B66" s="115"/>
      <c r="C66" s="17">
        <v>4</v>
      </c>
      <c r="D66" s="35" t="str">
        <f>INDEX($A$7:$G$53,MATCH(4,$C$7:$C$53,0),7)</f>
        <v>Anson</v>
      </c>
      <c r="E66" s="22"/>
      <c r="F66" s="30"/>
    </row>
    <row r="67" spans="1:6" ht="18" x14ac:dyDescent="0.35">
      <c r="A67" s="114" t="str">
        <f>INDEX($A$7:$C$53,MATCH(5,$C$7:$C$53,0),1)</f>
        <v>Myleigh Leveridge</v>
      </c>
      <c r="B67" s="115"/>
      <c r="C67" s="17">
        <v>5</v>
      </c>
      <c r="D67" s="35" t="str">
        <f>INDEX($A$7:$G$53,MATCH(5,$C$7:$C$53,0),7)</f>
        <v>Albany</v>
      </c>
      <c r="E67" s="22"/>
      <c r="F67" s="30"/>
    </row>
    <row r="68" spans="1:6" ht="18" x14ac:dyDescent="0.35">
      <c r="A68" s="114" t="str">
        <f>INDEX($A$7:$C$53,MATCH(6,$C$7:$C$53,0),1)</f>
        <v>Kristin Wilburn</v>
      </c>
      <c r="B68" s="115"/>
      <c r="C68" s="17">
        <v>6</v>
      </c>
      <c r="D68" s="35" t="str">
        <f>INDEX($A$7:$G$53,MATCH(6,$C$7:$C$53,0),7)</f>
        <v>Anson</v>
      </c>
      <c r="E68" s="22"/>
      <c r="F68" s="30"/>
    </row>
    <row r="69" spans="1:6" ht="18" x14ac:dyDescent="0.35">
      <c r="A69" s="114" t="str">
        <f>INDEX($A$7:$C$53,MATCH(7,$C$7:$C$53,0),1)</f>
        <v>Hailey Garcia</v>
      </c>
      <c r="B69" s="115"/>
      <c r="C69" s="17">
        <v>7</v>
      </c>
      <c r="D69" s="35" t="str">
        <f>INDEX($A$7:$G$53,MATCH(7,$C$7:$C$53,0),7)</f>
        <v>Rule</v>
      </c>
      <c r="E69" s="22"/>
      <c r="F69" s="30"/>
    </row>
    <row r="70" spans="1:6" ht="18" x14ac:dyDescent="0.35">
      <c r="A70" s="114" t="str">
        <f>INDEX($A$7:$C$53,MATCH(8,$C$7:$C$53,0),1)</f>
        <v>Dakota Shaw</v>
      </c>
      <c r="B70" s="115"/>
      <c r="C70" s="17">
        <v>8</v>
      </c>
      <c r="D70" s="35" t="str">
        <f>INDEX($A$7:$G$53,MATCH(8,$C$7:$C$53,0),7)</f>
        <v>Anson</v>
      </c>
      <c r="E70" s="22"/>
      <c r="F70" s="30"/>
    </row>
    <row r="71" spans="1:6" ht="18" x14ac:dyDescent="0.35">
      <c r="A71" s="114" t="str">
        <f>INDEX($A$7:$C$53,MATCH(9,$C$7:$C$53,0),1)</f>
        <v>Camryn Pepper</v>
      </c>
      <c r="B71" s="115"/>
      <c r="C71" s="17">
        <v>9</v>
      </c>
      <c r="D71" s="35" t="str">
        <f>INDEX($A$7:$G$53,MATCH(9,$C$7:$C$53,0),7)</f>
        <v>Knox City</v>
      </c>
      <c r="E71" s="22"/>
      <c r="F71" s="30"/>
    </row>
    <row r="72" spans="1:6" ht="18" x14ac:dyDescent="0.35">
      <c r="A72" s="114" t="str">
        <f>INDEX($A$7:$C$53,MATCH(10,$C$7:$C$53,0),1)</f>
        <v>Ivy Frye-Terpstra</v>
      </c>
      <c r="B72" s="115"/>
      <c r="C72" s="17">
        <v>10</v>
      </c>
      <c r="D72" s="35" t="str">
        <f>INDEX($A$7:$G$53,MATCH(10,$C$7:$C$53,0),7)</f>
        <v>Munday</v>
      </c>
      <c r="E72" s="22"/>
      <c r="F72" s="30"/>
    </row>
    <row r="73" spans="1:6" x14ac:dyDescent="0.3">
      <c r="A73" s="9"/>
      <c r="B73" s="49"/>
      <c r="C73" s="27"/>
      <c r="E73" s="22"/>
      <c r="F73" s="30"/>
    </row>
    <row r="74" spans="1:6" ht="18" x14ac:dyDescent="0.35">
      <c r="A74" s="116" t="s">
        <v>6</v>
      </c>
      <c r="B74" s="116"/>
      <c r="C74" s="116"/>
      <c r="E74" s="22"/>
      <c r="F74" s="30"/>
    </row>
    <row r="75" spans="1:6" x14ac:dyDescent="0.3">
      <c r="A75" s="118"/>
      <c r="B75" s="119"/>
      <c r="C75" s="10"/>
      <c r="E75" s="22"/>
      <c r="F75" s="30"/>
    </row>
    <row r="76" spans="1:6" ht="18" x14ac:dyDescent="0.35">
      <c r="A76" s="71" t="s">
        <v>98</v>
      </c>
      <c r="B76" s="18"/>
      <c r="C76" s="17">
        <v>1</v>
      </c>
      <c r="E76" s="22"/>
      <c r="F76" s="30"/>
    </row>
    <row r="77" spans="1:6" ht="18" x14ac:dyDescent="0.35">
      <c r="A77" s="71"/>
      <c r="B77" s="18"/>
      <c r="C77" s="17">
        <v>2</v>
      </c>
      <c r="E77" s="22"/>
      <c r="F77" s="30"/>
    </row>
    <row r="78" spans="1:6" ht="18" x14ac:dyDescent="0.35">
      <c r="A78" s="71"/>
      <c r="B78" s="18"/>
      <c r="C78" s="17">
        <v>3</v>
      </c>
      <c r="E78" s="22"/>
      <c r="F78" s="30"/>
    </row>
  </sheetData>
  <mergeCells count="18">
    <mergeCell ref="A1:F1"/>
    <mergeCell ref="A2:F2"/>
    <mergeCell ref="A61:D61"/>
    <mergeCell ref="A62:B62"/>
    <mergeCell ref="A63:B63"/>
    <mergeCell ref="A71:B71"/>
    <mergeCell ref="A72:B72"/>
    <mergeCell ref="A74:C74"/>
    <mergeCell ref="A75:B75"/>
    <mergeCell ref="A45:F45"/>
    <mergeCell ref="A46:F46"/>
    <mergeCell ref="A65:B65"/>
    <mergeCell ref="A66:B66"/>
    <mergeCell ref="A67:B67"/>
    <mergeCell ref="A68:B68"/>
    <mergeCell ref="A69:B69"/>
    <mergeCell ref="A70:B70"/>
    <mergeCell ref="A64:B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opLeftCell="A28" workbookViewId="0">
      <selection activeCell="C121" sqref="C121"/>
    </sheetView>
  </sheetViews>
  <sheetFormatPr defaultRowHeight="14.4" x14ac:dyDescent="0.3"/>
  <cols>
    <col min="1" max="1" width="23.5546875" customWidth="1"/>
    <col min="2" max="2" width="7" style="22" customWidth="1"/>
    <col min="3" max="3" width="17.77734375" style="27" customWidth="1"/>
    <col min="4" max="4" width="17.77734375" customWidth="1"/>
    <col min="5" max="5" width="17.77734375" style="22" customWidth="1"/>
    <col min="6" max="6" width="17.77734375" style="30" customWidth="1"/>
    <col min="7" max="7" width="19.77734375" bestFit="1" customWidth="1"/>
    <col min="8" max="8" width="17.77734375" bestFit="1" customWidth="1"/>
    <col min="9" max="9" width="22.109375" bestFit="1" customWidth="1"/>
    <col min="10" max="10" width="21.77734375" bestFit="1" customWidth="1"/>
    <col min="11" max="11" width="15.21875" bestFit="1" customWidth="1"/>
    <col min="12" max="12" width="18" bestFit="1" customWidth="1"/>
  </cols>
  <sheetData>
    <row r="1" spans="1:12" ht="15.6" x14ac:dyDescent="0.3">
      <c r="A1" s="109" t="s">
        <v>194</v>
      </c>
      <c r="B1" s="109"/>
      <c r="C1" s="110"/>
      <c r="D1" s="110"/>
      <c r="E1" s="110"/>
      <c r="F1" s="110"/>
      <c r="G1" s="40"/>
      <c r="H1" s="40"/>
      <c r="I1" s="40"/>
      <c r="J1" s="40"/>
      <c r="K1" s="40"/>
      <c r="L1" s="40"/>
    </row>
    <row r="2" spans="1:12" ht="15.6" x14ac:dyDescent="0.3">
      <c r="A2" s="121" t="s">
        <v>45</v>
      </c>
      <c r="B2" s="121"/>
      <c r="C2" s="121"/>
      <c r="D2" s="121"/>
      <c r="E2" s="121"/>
      <c r="F2" s="121"/>
    </row>
    <row r="3" spans="1:12" x14ac:dyDescent="0.3">
      <c r="A3" s="12"/>
      <c r="D3" s="12"/>
    </row>
    <row r="4" spans="1:12" s="8" customFormat="1" ht="15.6" x14ac:dyDescent="0.3">
      <c r="A4" s="35" t="s">
        <v>1</v>
      </c>
      <c r="B4" s="18" t="s">
        <v>56</v>
      </c>
      <c r="C4" s="35" t="s">
        <v>2</v>
      </c>
      <c r="D4" s="35" t="s">
        <v>3</v>
      </c>
      <c r="E4" s="18" t="s">
        <v>4</v>
      </c>
      <c r="F4" s="28" t="s">
        <v>12</v>
      </c>
    </row>
    <row r="5" spans="1:12" x14ac:dyDescent="0.3">
      <c r="A5" s="11"/>
      <c r="B5" s="23"/>
      <c r="C5" s="10"/>
      <c r="D5" s="11"/>
      <c r="E5" s="23"/>
      <c r="F5" s="36"/>
      <c r="G5" s="37"/>
    </row>
    <row r="6" spans="1:12" ht="15.6" x14ac:dyDescent="0.3">
      <c r="A6" s="35" t="s">
        <v>9</v>
      </c>
      <c r="B6" s="18"/>
      <c r="C6" s="10"/>
      <c r="D6" s="10"/>
      <c r="E6" s="23"/>
      <c r="F6" s="36"/>
      <c r="G6" s="37"/>
    </row>
    <row r="7" spans="1:12" x14ac:dyDescent="0.3">
      <c r="A7" s="5" t="s">
        <v>135</v>
      </c>
      <c r="B7" s="41">
        <v>1139</v>
      </c>
      <c r="C7" s="41" t="e">
        <f>RANK(F7,F$7:F82,1)</f>
        <v>#N/A</v>
      </c>
      <c r="D7" s="41"/>
      <c r="E7" s="41"/>
      <c r="F7" s="60"/>
      <c r="G7" s="38" t="s">
        <v>9</v>
      </c>
    </row>
    <row r="8" spans="1:12" x14ac:dyDescent="0.3">
      <c r="A8" s="5" t="s">
        <v>15</v>
      </c>
      <c r="B8" s="41">
        <v>1140</v>
      </c>
      <c r="C8" s="41">
        <f>RANK(F8,F$7:F83,1)</f>
        <v>23</v>
      </c>
      <c r="D8" s="41"/>
      <c r="E8" s="41"/>
      <c r="F8" s="60">
        <v>24.48</v>
      </c>
      <c r="G8" s="38" t="s">
        <v>9</v>
      </c>
    </row>
    <row r="9" spans="1:12" x14ac:dyDescent="0.3">
      <c r="A9" s="5" t="s">
        <v>14</v>
      </c>
      <c r="B9" s="41">
        <v>1141</v>
      </c>
      <c r="C9" s="41">
        <f>RANK(F9,F$7:F84,1)</f>
        <v>8</v>
      </c>
      <c r="D9" s="41"/>
      <c r="E9" s="41"/>
      <c r="F9" s="60">
        <v>21.04</v>
      </c>
      <c r="G9" s="38" t="s">
        <v>9</v>
      </c>
    </row>
    <row r="10" spans="1:12" x14ac:dyDescent="0.3">
      <c r="A10" s="11"/>
      <c r="B10" s="41"/>
      <c r="C10" s="41" t="e">
        <f>RANK(F10,F$7:F85,1)</f>
        <v>#N/A</v>
      </c>
      <c r="D10" s="41"/>
      <c r="E10" s="41"/>
      <c r="F10" s="60"/>
      <c r="G10" s="38"/>
    </row>
    <row r="11" spans="1:12" ht="15.6" x14ac:dyDescent="0.3">
      <c r="A11" s="35" t="s">
        <v>10</v>
      </c>
      <c r="B11" s="41"/>
      <c r="C11" s="41" t="e">
        <f>RANK(F11,F$7:F86,1)</f>
        <v>#N/A</v>
      </c>
      <c r="D11" s="41"/>
      <c r="E11" s="41"/>
      <c r="F11" s="60"/>
      <c r="G11" s="38"/>
    </row>
    <row r="12" spans="1:12" x14ac:dyDescent="0.3">
      <c r="A12" s="5" t="s">
        <v>142</v>
      </c>
      <c r="B12" s="41">
        <v>1161</v>
      </c>
      <c r="C12" s="41">
        <f>RANK(F12,F$7:F87,1)</f>
        <v>33</v>
      </c>
      <c r="D12" s="41"/>
      <c r="E12" s="41"/>
      <c r="F12" s="60">
        <v>27.47</v>
      </c>
      <c r="G12" s="38" t="s">
        <v>10</v>
      </c>
    </row>
    <row r="13" spans="1:12" x14ac:dyDescent="0.3">
      <c r="A13" s="5" t="s">
        <v>143</v>
      </c>
      <c r="B13" s="41">
        <v>1162</v>
      </c>
      <c r="C13" s="41" t="e">
        <f>RANK(F13,F$7:F88,1)</f>
        <v>#N/A</v>
      </c>
      <c r="D13" s="41"/>
      <c r="E13" s="41"/>
      <c r="F13" s="60"/>
      <c r="G13" s="38" t="s">
        <v>10</v>
      </c>
    </row>
    <row r="14" spans="1:12" x14ac:dyDescent="0.3">
      <c r="A14" s="5" t="s">
        <v>13</v>
      </c>
      <c r="B14" s="41">
        <v>1163</v>
      </c>
      <c r="C14" s="41" t="e">
        <f>RANK(F14,F$7:F89,1)</f>
        <v>#N/A</v>
      </c>
      <c r="D14" s="41"/>
      <c r="E14" s="41"/>
      <c r="F14" s="60"/>
      <c r="G14" s="38" t="s">
        <v>10</v>
      </c>
    </row>
    <row r="15" spans="1:12" x14ac:dyDescent="0.3">
      <c r="A15" s="5" t="s">
        <v>144</v>
      </c>
      <c r="B15" s="41">
        <v>1164</v>
      </c>
      <c r="C15" s="41" t="e">
        <f>RANK(F15,F$7:F90,1)</f>
        <v>#N/A</v>
      </c>
      <c r="D15" s="41"/>
      <c r="E15" s="41"/>
      <c r="F15" s="60"/>
      <c r="G15" s="38" t="s">
        <v>10</v>
      </c>
    </row>
    <row r="16" spans="1:12" x14ac:dyDescent="0.3">
      <c r="A16" s="5" t="s">
        <v>145</v>
      </c>
      <c r="B16" s="41">
        <v>1165</v>
      </c>
      <c r="C16" s="41" t="e">
        <f>RANK(F16,F$7:F91,1)</f>
        <v>#N/A</v>
      </c>
      <c r="D16" s="41"/>
      <c r="E16" s="41"/>
      <c r="F16" s="60"/>
      <c r="G16" s="38" t="s">
        <v>10</v>
      </c>
    </row>
    <row r="17" spans="1:7" x14ac:dyDescent="0.3">
      <c r="A17" s="5" t="s">
        <v>146</v>
      </c>
      <c r="B17" s="41">
        <v>1166</v>
      </c>
      <c r="C17" s="41">
        <f>RANK(F17,F$7:F92,1)</f>
        <v>25</v>
      </c>
      <c r="D17" s="41"/>
      <c r="E17" s="41"/>
      <c r="F17" s="60">
        <v>25.01</v>
      </c>
      <c r="G17" s="38" t="s">
        <v>10</v>
      </c>
    </row>
    <row r="18" spans="1:7" x14ac:dyDescent="0.3">
      <c r="A18" s="11"/>
      <c r="B18" s="41"/>
      <c r="C18" s="41" t="e">
        <f>RANK(F18,F$7:F93,1)</f>
        <v>#N/A</v>
      </c>
      <c r="D18" s="41"/>
      <c r="E18" s="73"/>
      <c r="F18" s="60"/>
      <c r="G18" s="38"/>
    </row>
    <row r="19" spans="1:7" ht="15.6" x14ac:dyDescent="0.3">
      <c r="A19" s="35" t="s">
        <v>11</v>
      </c>
      <c r="B19" s="41"/>
      <c r="C19" s="41" t="e">
        <f>RANK(F19,F$7:F94,1)</f>
        <v>#N/A</v>
      </c>
      <c r="D19" s="41"/>
      <c r="E19" s="41"/>
      <c r="F19" s="60"/>
      <c r="G19" s="38" t="s">
        <v>19</v>
      </c>
    </row>
    <row r="20" spans="1:7" x14ac:dyDescent="0.3">
      <c r="A20" s="5" t="s">
        <v>147</v>
      </c>
      <c r="B20" s="41">
        <v>1237</v>
      </c>
      <c r="C20" s="41" t="e">
        <f>RANK(F20,F$7:F95,1)</f>
        <v>#N/A</v>
      </c>
      <c r="D20" s="41"/>
      <c r="E20" s="41"/>
      <c r="F20" s="60"/>
      <c r="G20" s="38" t="s">
        <v>11</v>
      </c>
    </row>
    <row r="21" spans="1:7" x14ac:dyDescent="0.3">
      <c r="A21" s="5" t="s">
        <v>148</v>
      </c>
      <c r="B21" s="41">
        <v>1238</v>
      </c>
      <c r="C21" s="41">
        <f>RANK(F21,F$7:F96,1)</f>
        <v>4</v>
      </c>
      <c r="D21" s="41"/>
      <c r="E21" s="41"/>
      <c r="F21" s="60">
        <v>20.16</v>
      </c>
      <c r="G21" s="38" t="s">
        <v>11</v>
      </c>
    </row>
    <row r="22" spans="1:7" x14ac:dyDescent="0.3">
      <c r="A22" s="5" t="s">
        <v>149</v>
      </c>
      <c r="B22" s="41">
        <v>1239</v>
      </c>
      <c r="C22" s="41">
        <f>RANK(F22,F$7:F97,1)</f>
        <v>30</v>
      </c>
      <c r="D22" s="41"/>
      <c r="E22" s="41"/>
      <c r="F22" s="60">
        <v>26.01</v>
      </c>
      <c r="G22" s="38" t="s">
        <v>11</v>
      </c>
    </row>
    <row r="23" spans="1:7" x14ac:dyDescent="0.3">
      <c r="A23" s="5" t="s">
        <v>150</v>
      </c>
      <c r="B23" s="41">
        <v>1240</v>
      </c>
      <c r="C23" s="41">
        <f>RANK(F23,F$7:F98,1)</f>
        <v>28</v>
      </c>
      <c r="D23" s="41"/>
      <c r="E23" s="41"/>
      <c r="F23" s="60">
        <v>25.09</v>
      </c>
      <c r="G23" s="38" t="s">
        <v>11</v>
      </c>
    </row>
    <row r="24" spans="1:7" x14ac:dyDescent="0.3">
      <c r="A24" s="5" t="s">
        <v>62</v>
      </c>
      <c r="B24" s="41">
        <v>1241</v>
      </c>
      <c r="C24" s="41">
        <f>RANK(F24,F$7:F99,1)</f>
        <v>35</v>
      </c>
      <c r="D24" s="41"/>
      <c r="E24" s="41"/>
      <c r="F24" s="60">
        <v>27.55</v>
      </c>
      <c r="G24" s="38" t="s">
        <v>11</v>
      </c>
    </row>
    <row r="25" spans="1:7" x14ac:dyDescent="0.3">
      <c r="A25" s="11"/>
      <c r="B25" s="41"/>
      <c r="C25" s="41" t="e">
        <f>RANK(F25,F$7:F99,1)</f>
        <v>#N/A</v>
      </c>
      <c r="D25" s="41"/>
      <c r="E25" s="73"/>
      <c r="F25" s="60"/>
      <c r="G25" s="38" t="s">
        <v>11</v>
      </c>
    </row>
    <row r="26" spans="1:7" ht="15.6" x14ac:dyDescent="0.3">
      <c r="A26" s="35" t="s">
        <v>98</v>
      </c>
      <c r="B26" s="41"/>
      <c r="C26" s="41" t="e">
        <f>RANK(F26,F$7:F99,1)</f>
        <v>#N/A</v>
      </c>
      <c r="D26" s="41"/>
      <c r="E26" s="41"/>
      <c r="F26" s="60"/>
      <c r="G26" s="38"/>
    </row>
    <row r="27" spans="1:7" x14ac:dyDescent="0.3">
      <c r="A27" s="5" t="s">
        <v>160</v>
      </c>
      <c r="B27" s="41">
        <v>1330</v>
      </c>
      <c r="C27" s="41">
        <f>RANK(F27,F$7:F99,1)</f>
        <v>19</v>
      </c>
      <c r="D27" s="41"/>
      <c r="E27" s="41"/>
      <c r="F27" s="60">
        <v>22.49</v>
      </c>
      <c r="G27" s="38" t="s">
        <v>98</v>
      </c>
    </row>
    <row r="28" spans="1:7" x14ac:dyDescent="0.3">
      <c r="A28" s="5" t="s">
        <v>161</v>
      </c>
      <c r="B28" s="41">
        <v>1331</v>
      </c>
      <c r="C28" s="41">
        <f>RANK(F28,F$7:F100,1)</f>
        <v>7</v>
      </c>
      <c r="D28" s="41"/>
      <c r="E28" s="41"/>
      <c r="F28" s="60">
        <v>20.43</v>
      </c>
      <c r="G28" s="38" t="s">
        <v>98</v>
      </c>
    </row>
    <row r="29" spans="1:7" x14ac:dyDescent="0.3">
      <c r="A29" s="11"/>
      <c r="B29" s="41"/>
      <c r="C29" s="41" t="e">
        <f>RANK(F29,F$7:F101,1)</f>
        <v>#N/A</v>
      </c>
      <c r="D29" s="41"/>
      <c r="E29" s="41"/>
      <c r="F29" s="60"/>
      <c r="G29" s="38" t="s">
        <v>16</v>
      </c>
    </row>
    <row r="30" spans="1:7" ht="15.6" x14ac:dyDescent="0.3">
      <c r="A30" s="35" t="s">
        <v>104</v>
      </c>
      <c r="B30" s="41"/>
      <c r="C30" s="41" t="e">
        <f>RANK(F30,F$7:F102,1)</f>
        <v>#N/A</v>
      </c>
      <c r="D30" s="41"/>
      <c r="E30" s="41"/>
      <c r="F30" s="60"/>
      <c r="G30" s="38"/>
    </row>
    <row r="31" spans="1:7" x14ac:dyDescent="0.3">
      <c r="A31" s="5" t="s">
        <v>164</v>
      </c>
      <c r="B31" s="41">
        <v>1156</v>
      </c>
      <c r="C31" s="41">
        <f>RANK(F31,F$7:F103,1)</f>
        <v>5</v>
      </c>
      <c r="D31" s="41"/>
      <c r="E31" s="41"/>
      <c r="F31" s="60">
        <v>20.190000000000001</v>
      </c>
      <c r="G31" s="38" t="s">
        <v>104</v>
      </c>
    </row>
    <row r="32" spans="1:7" x14ac:dyDescent="0.3">
      <c r="A32" s="5" t="s">
        <v>165</v>
      </c>
      <c r="B32" s="41">
        <v>1157</v>
      </c>
      <c r="C32" s="41">
        <f>RANK(F32,F$7:F104,1)</f>
        <v>26</v>
      </c>
      <c r="D32" s="41"/>
      <c r="E32" s="41"/>
      <c r="F32" s="60">
        <v>25.06</v>
      </c>
      <c r="G32" s="38" t="s">
        <v>104</v>
      </c>
    </row>
    <row r="33" spans="1:7" x14ac:dyDescent="0.3">
      <c r="A33" s="5" t="s">
        <v>166</v>
      </c>
      <c r="B33" s="41">
        <v>1158</v>
      </c>
      <c r="C33" s="41">
        <f>RANK(F33,F$7:F105,1)</f>
        <v>15</v>
      </c>
      <c r="D33" s="41"/>
      <c r="E33" s="41"/>
      <c r="F33" s="60">
        <v>22.19</v>
      </c>
      <c r="G33" s="38" t="s">
        <v>104</v>
      </c>
    </row>
    <row r="34" spans="1:7" x14ac:dyDescent="0.3">
      <c r="A34" s="5" t="s">
        <v>167</v>
      </c>
      <c r="B34" s="41">
        <v>1159</v>
      </c>
      <c r="C34" s="41">
        <f>RANK(F34,F$7:F106,1)</f>
        <v>29</v>
      </c>
      <c r="D34" s="41"/>
      <c r="E34" s="41"/>
      <c r="F34" s="60">
        <v>25.55</v>
      </c>
      <c r="G34" s="38" t="s">
        <v>104</v>
      </c>
    </row>
    <row r="35" spans="1:7" x14ac:dyDescent="0.3">
      <c r="A35" s="5" t="s">
        <v>168</v>
      </c>
      <c r="B35" s="41">
        <v>1160</v>
      </c>
      <c r="C35" s="41" t="e">
        <f>RANK(F35,F$7:F107,1)</f>
        <v>#N/A</v>
      </c>
      <c r="D35" s="41"/>
      <c r="E35" s="41"/>
      <c r="F35" s="60"/>
      <c r="G35" s="38" t="s">
        <v>104</v>
      </c>
    </row>
    <row r="36" spans="1:7" x14ac:dyDescent="0.3">
      <c r="A36" s="11"/>
      <c r="B36" s="41"/>
      <c r="C36" s="41" t="e">
        <f>RANK(F36,F$7:F108,1)</f>
        <v>#N/A</v>
      </c>
      <c r="D36" s="41"/>
      <c r="E36" s="73"/>
      <c r="F36" s="60"/>
      <c r="G36" s="38"/>
    </row>
    <row r="37" spans="1:7" ht="15.6" x14ac:dyDescent="0.3">
      <c r="A37" s="35" t="s">
        <v>31</v>
      </c>
      <c r="B37" s="41"/>
      <c r="C37" s="41" t="e">
        <f>RANK(F37,F$7:F109,1)</f>
        <v>#N/A</v>
      </c>
      <c r="D37" s="41"/>
      <c r="E37" s="41"/>
      <c r="F37" s="60"/>
      <c r="G37" s="37"/>
    </row>
    <row r="38" spans="1:7" x14ac:dyDescent="0.3">
      <c r="A38" s="5" t="s">
        <v>46</v>
      </c>
      <c r="B38" s="41">
        <v>1202</v>
      </c>
      <c r="C38" s="41">
        <f>RANK(F38,F$7:F110,1)</f>
        <v>6</v>
      </c>
      <c r="D38" s="41"/>
      <c r="E38" s="41">
        <v>4</v>
      </c>
      <c r="F38" s="60">
        <v>20.38</v>
      </c>
      <c r="G38" s="38" t="s">
        <v>31</v>
      </c>
    </row>
    <row r="39" spans="1:7" x14ac:dyDescent="0.3">
      <c r="A39" s="5" t="s">
        <v>277</v>
      </c>
      <c r="B39" s="41">
        <v>1203</v>
      </c>
      <c r="C39" s="41">
        <f>RANK(F39,F$7:F111,1)</f>
        <v>31</v>
      </c>
      <c r="D39" s="41"/>
      <c r="E39" s="41"/>
      <c r="F39" s="60">
        <v>26.29</v>
      </c>
      <c r="G39" s="38" t="s">
        <v>31</v>
      </c>
    </row>
    <row r="40" spans="1:7" x14ac:dyDescent="0.3">
      <c r="A40" s="5" t="s">
        <v>136</v>
      </c>
      <c r="B40" s="41">
        <v>1204</v>
      </c>
      <c r="C40" s="41">
        <f>RANK(F40,F$7:F112,1)</f>
        <v>2</v>
      </c>
      <c r="D40" s="41"/>
      <c r="E40" s="41">
        <v>2</v>
      </c>
      <c r="F40" s="60">
        <v>19.309999999999999</v>
      </c>
      <c r="G40" s="38" t="s">
        <v>31</v>
      </c>
    </row>
    <row r="41" spans="1:7" x14ac:dyDescent="0.3">
      <c r="A41" s="5" t="s">
        <v>137</v>
      </c>
      <c r="B41" s="41">
        <v>1205</v>
      </c>
      <c r="C41" s="41">
        <f>RANK(F41,F$7:F113,1)</f>
        <v>22</v>
      </c>
      <c r="D41" s="41"/>
      <c r="E41" s="41">
        <v>10</v>
      </c>
      <c r="F41" s="60">
        <v>23.55</v>
      </c>
      <c r="G41" s="38" t="s">
        <v>31</v>
      </c>
    </row>
    <row r="42" spans="1:7" x14ac:dyDescent="0.3">
      <c r="A42" s="5" t="s">
        <v>138</v>
      </c>
      <c r="B42" s="41">
        <v>1206</v>
      </c>
      <c r="C42" s="41">
        <f>RANK(F42,F$7:F114,1)</f>
        <v>20</v>
      </c>
      <c r="D42" s="41"/>
      <c r="E42" s="41">
        <v>9</v>
      </c>
      <c r="F42" s="60">
        <v>22.58</v>
      </c>
      <c r="G42" s="38" t="s">
        <v>31</v>
      </c>
    </row>
    <row r="43" spans="1:7" x14ac:dyDescent="0.3">
      <c r="A43" s="5" t="s">
        <v>47</v>
      </c>
      <c r="B43" s="41">
        <v>1207</v>
      </c>
      <c r="C43" s="41">
        <f>RANK(F43,F$7:F115,1)</f>
        <v>27</v>
      </c>
      <c r="D43" s="41"/>
      <c r="E43" s="41"/>
      <c r="F43" s="60">
        <v>25.07</v>
      </c>
      <c r="G43" s="38" t="s">
        <v>31</v>
      </c>
    </row>
    <row r="44" spans="1:7" x14ac:dyDescent="0.3">
      <c r="A44" s="5" t="s">
        <v>30</v>
      </c>
      <c r="B44" s="41">
        <v>1208</v>
      </c>
      <c r="C44" s="41">
        <f>RANK(F44,F$7:F116,1)</f>
        <v>1</v>
      </c>
      <c r="D44" s="41"/>
      <c r="E44" s="41">
        <v>1</v>
      </c>
      <c r="F44" s="60">
        <v>18.559999999999999</v>
      </c>
      <c r="G44" s="38" t="s">
        <v>31</v>
      </c>
    </row>
    <row r="45" spans="1:7" x14ac:dyDescent="0.3">
      <c r="A45" s="5" t="s">
        <v>139</v>
      </c>
      <c r="B45" s="41">
        <v>1209</v>
      </c>
      <c r="C45" s="41">
        <f>RANK(F45,F$7:F117,1)</f>
        <v>37</v>
      </c>
      <c r="D45" s="41"/>
      <c r="E45" s="41"/>
      <c r="F45" s="60">
        <v>31.53</v>
      </c>
      <c r="G45" s="38" t="s">
        <v>31</v>
      </c>
    </row>
    <row r="46" spans="1:7" x14ac:dyDescent="0.3">
      <c r="A46" s="5" t="s">
        <v>140</v>
      </c>
      <c r="B46" s="41">
        <v>1210</v>
      </c>
      <c r="C46" s="41" t="e">
        <f>RANK(F46,F$7:F118,1)</f>
        <v>#N/A</v>
      </c>
      <c r="D46" s="41"/>
      <c r="E46" s="41"/>
      <c r="F46" s="60"/>
      <c r="G46" s="38" t="s">
        <v>31</v>
      </c>
    </row>
    <row r="47" spans="1:7" x14ac:dyDescent="0.3">
      <c r="A47" s="11" t="s">
        <v>141</v>
      </c>
      <c r="B47" s="41">
        <v>1211</v>
      </c>
      <c r="C47" s="41">
        <f>RANK(F47,F$7:F119,1)</f>
        <v>34</v>
      </c>
      <c r="D47" s="41"/>
      <c r="E47" s="73"/>
      <c r="F47" s="60">
        <v>27.48</v>
      </c>
      <c r="G47" s="38" t="s">
        <v>31</v>
      </c>
    </row>
    <row r="48" spans="1:7" x14ac:dyDescent="0.3">
      <c r="A48" s="11"/>
      <c r="B48" s="41"/>
      <c r="C48" s="41"/>
      <c r="D48" s="41"/>
      <c r="E48" s="57">
        <f>SUM(E38:E44)</f>
        <v>26</v>
      </c>
      <c r="F48" s="60"/>
      <c r="G48" s="37"/>
    </row>
    <row r="49" spans="1:7" ht="15.6" x14ac:dyDescent="0.3">
      <c r="A49" s="35"/>
      <c r="B49" s="41"/>
      <c r="C49" s="41"/>
      <c r="D49" s="41"/>
      <c r="E49" s="41"/>
      <c r="F49" s="60"/>
      <c r="G49" s="37"/>
    </row>
    <row r="50" spans="1:7" x14ac:dyDescent="0.3">
      <c r="A50" s="5"/>
      <c r="B50" s="41"/>
      <c r="C50" s="41"/>
      <c r="D50" s="41"/>
      <c r="E50" s="41"/>
      <c r="F50" s="60"/>
      <c r="G50" s="38" t="s">
        <v>10</v>
      </c>
    </row>
    <row r="51" spans="1:7" x14ac:dyDescent="0.3">
      <c r="A51" s="50"/>
      <c r="B51" s="51"/>
      <c r="C51" s="31"/>
      <c r="D51" s="31"/>
      <c r="E51" s="51"/>
      <c r="F51" s="52"/>
      <c r="G51" s="50"/>
    </row>
    <row r="52" spans="1:7" ht="15.75" customHeight="1" x14ac:dyDescent="0.3">
      <c r="A52" s="109" t="s">
        <v>194</v>
      </c>
      <c r="B52" s="109"/>
      <c r="C52" s="110"/>
      <c r="D52" s="110"/>
      <c r="E52" s="110"/>
      <c r="F52" s="110"/>
      <c r="G52" s="50"/>
    </row>
    <row r="53" spans="1:7" ht="15.6" x14ac:dyDescent="0.3">
      <c r="A53" s="111" t="s">
        <v>45</v>
      </c>
      <c r="B53" s="111"/>
      <c r="C53" s="111"/>
      <c r="D53" s="111"/>
      <c r="E53" s="111"/>
      <c r="F53" s="111"/>
      <c r="G53" s="50"/>
    </row>
    <row r="54" spans="1:7" ht="15.6" x14ac:dyDescent="0.3">
      <c r="A54" s="70"/>
      <c r="B54" s="70"/>
      <c r="C54" s="70"/>
      <c r="D54" s="70"/>
      <c r="E54" s="70"/>
      <c r="F54" s="70"/>
      <c r="G54" s="50"/>
    </row>
    <row r="55" spans="1:7" ht="15.6" x14ac:dyDescent="0.3">
      <c r="A55" s="35" t="s">
        <v>133</v>
      </c>
      <c r="B55" s="41"/>
      <c r="C55" s="41"/>
      <c r="D55" s="41"/>
      <c r="E55" s="41"/>
      <c r="F55" s="60"/>
      <c r="G55" s="50"/>
    </row>
    <row r="56" spans="1:7" x14ac:dyDescent="0.3">
      <c r="A56" s="78" t="s">
        <v>151</v>
      </c>
      <c r="B56" s="41">
        <v>1248</v>
      </c>
      <c r="C56" s="41">
        <f>RANK(F56,F$7:F128,1)</f>
        <v>18</v>
      </c>
      <c r="D56" s="41"/>
      <c r="E56" s="41"/>
      <c r="F56" s="60">
        <v>22.38</v>
      </c>
      <c r="G56" s="53" t="s">
        <v>133</v>
      </c>
    </row>
    <row r="57" spans="1:7" ht="15.6" x14ac:dyDescent="0.3">
      <c r="A57" s="79" t="s">
        <v>152</v>
      </c>
      <c r="B57" s="35">
        <v>1249</v>
      </c>
      <c r="C57" s="41">
        <f>RANK(F57,F$7:F129,1)</f>
        <v>21</v>
      </c>
      <c r="D57" s="35"/>
      <c r="E57" s="35"/>
      <c r="F57" s="35">
        <v>22.59</v>
      </c>
      <c r="G57" s="53" t="s">
        <v>133</v>
      </c>
    </row>
    <row r="58" spans="1:7" ht="15.6" x14ac:dyDescent="0.3">
      <c r="A58" s="79" t="s">
        <v>153</v>
      </c>
      <c r="B58" s="35">
        <v>1250</v>
      </c>
      <c r="C58" s="41" t="e">
        <f>RANK(F58,F$7:F130,1)</f>
        <v>#N/A</v>
      </c>
      <c r="D58" s="35"/>
      <c r="E58" s="35"/>
      <c r="F58" s="35"/>
      <c r="G58" s="53" t="s">
        <v>133</v>
      </c>
    </row>
    <row r="59" spans="1:7" ht="15.6" x14ac:dyDescent="0.3">
      <c r="A59" s="35"/>
      <c r="B59" s="35"/>
      <c r="C59" s="41" t="e">
        <f>RANK(F59,F$7:F131,1)</f>
        <v>#N/A</v>
      </c>
      <c r="D59" s="35"/>
      <c r="E59" s="35"/>
      <c r="F59" s="35"/>
      <c r="G59" s="50"/>
    </row>
    <row r="60" spans="1:7" ht="15.6" x14ac:dyDescent="0.3">
      <c r="A60" s="35" t="s">
        <v>0</v>
      </c>
      <c r="B60" s="35"/>
      <c r="C60" s="41" t="e">
        <f>RANK(F60,F$7:F132,1)</f>
        <v>#N/A</v>
      </c>
      <c r="D60" s="35"/>
      <c r="E60" s="35"/>
      <c r="F60" s="35"/>
      <c r="G60" s="50"/>
    </row>
    <row r="61" spans="1:7" ht="15.6" x14ac:dyDescent="0.3">
      <c r="A61" s="76" t="s">
        <v>154</v>
      </c>
      <c r="B61" s="35">
        <v>1111</v>
      </c>
      <c r="C61" s="41">
        <f>RANK(F61,F$7:F133,1)</f>
        <v>13</v>
      </c>
      <c r="D61" s="35"/>
      <c r="E61" s="35">
        <v>7</v>
      </c>
      <c r="F61" s="35">
        <v>22.08</v>
      </c>
      <c r="G61" s="53" t="s">
        <v>0</v>
      </c>
    </row>
    <row r="62" spans="1:7" ht="15.6" x14ac:dyDescent="0.3">
      <c r="A62" s="76" t="s">
        <v>155</v>
      </c>
      <c r="B62" s="35">
        <v>1112</v>
      </c>
      <c r="C62" s="41">
        <f>RANK(F62,F$7:F134,1)</f>
        <v>32</v>
      </c>
      <c r="D62" s="35"/>
      <c r="E62" s="35"/>
      <c r="F62" s="35">
        <v>27.22</v>
      </c>
      <c r="G62" s="53" t="s">
        <v>0</v>
      </c>
    </row>
    <row r="63" spans="1:7" ht="15.6" x14ac:dyDescent="0.3">
      <c r="A63" s="76" t="s">
        <v>26</v>
      </c>
      <c r="B63" s="35">
        <v>1113</v>
      </c>
      <c r="C63" s="41">
        <f>RANK(F63,F$7:F135,1)</f>
        <v>9</v>
      </c>
      <c r="D63" s="35"/>
      <c r="E63" s="35">
        <v>5</v>
      </c>
      <c r="F63" s="35">
        <v>21.21</v>
      </c>
      <c r="G63" s="53" t="s">
        <v>0</v>
      </c>
    </row>
    <row r="64" spans="1:7" ht="15.6" x14ac:dyDescent="0.3">
      <c r="A64" s="76" t="s">
        <v>156</v>
      </c>
      <c r="B64" s="35">
        <v>1114</v>
      </c>
      <c r="C64" s="41">
        <f>RANK(F64,F$7:F136,1)</f>
        <v>3</v>
      </c>
      <c r="D64" s="35"/>
      <c r="E64" s="35">
        <v>3</v>
      </c>
      <c r="F64" s="35">
        <v>20.010000000000002</v>
      </c>
      <c r="G64" s="53" t="s">
        <v>0</v>
      </c>
    </row>
    <row r="65" spans="1:7" ht="15.6" x14ac:dyDescent="0.3">
      <c r="A65" s="76" t="s">
        <v>157</v>
      </c>
      <c r="B65" s="35">
        <v>1115</v>
      </c>
      <c r="C65" s="41">
        <f>RANK(F65,F$7:F137,1)</f>
        <v>14</v>
      </c>
      <c r="D65" s="35"/>
      <c r="E65" s="35">
        <v>8</v>
      </c>
      <c r="F65" s="35">
        <v>22.1</v>
      </c>
      <c r="G65" s="53" t="s">
        <v>0</v>
      </c>
    </row>
    <row r="66" spans="1:7" ht="15.6" x14ac:dyDescent="0.3">
      <c r="A66" s="76" t="s">
        <v>158</v>
      </c>
      <c r="B66" s="35">
        <v>1116</v>
      </c>
      <c r="C66" s="41">
        <f>RANK(F66,F$7:F138,1)</f>
        <v>11</v>
      </c>
      <c r="D66" s="35"/>
      <c r="E66" s="35">
        <v>6</v>
      </c>
      <c r="F66" s="35">
        <v>21.53</v>
      </c>
      <c r="G66" s="53" t="s">
        <v>0</v>
      </c>
    </row>
    <row r="67" spans="1:7" ht="15.6" x14ac:dyDescent="0.3">
      <c r="A67" s="76" t="s">
        <v>159</v>
      </c>
      <c r="B67" s="35">
        <v>1117</v>
      </c>
      <c r="C67" s="41">
        <f>RANK(F67,F$7:F139,1)</f>
        <v>24</v>
      </c>
      <c r="D67" s="35"/>
      <c r="E67" s="35"/>
      <c r="F67" s="35">
        <v>24.59</v>
      </c>
      <c r="G67" s="53" t="s">
        <v>0</v>
      </c>
    </row>
    <row r="68" spans="1:7" ht="15.6" x14ac:dyDescent="0.3">
      <c r="A68" s="35"/>
      <c r="B68" s="35"/>
      <c r="C68" s="41" t="e">
        <f>RANK(F68,F$7:F140,1)</f>
        <v>#N/A</v>
      </c>
      <c r="D68" s="35"/>
      <c r="E68" s="80">
        <f>SUM(E61:E66)</f>
        <v>29</v>
      </c>
      <c r="F68" s="35"/>
      <c r="G68" s="50"/>
    </row>
    <row r="69" spans="1:7" ht="15.6" x14ac:dyDescent="0.3">
      <c r="A69" s="35" t="s">
        <v>89</v>
      </c>
      <c r="B69" s="35"/>
      <c r="C69" s="41" t="e">
        <f>RANK(F69,F$7:F141,1)</f>
        <v>#N/A</v>
      </c>
      <c r="D69" s="35"/>
      <c r="E69" s="35"/>
      <c r="F69" s="35"/>
      <c r="G69" s="50"/>
    </row>
    <row r="70" spans="1:7" ht="15.6" x14ac:dyDescent="0.3">
      <c r="A70" s="76" t="s">
        <v>162</v>
      </c>
      <c r="B70" s="35">
        <v>1340</v>
      </c>
      <c r="C70" s="41">
        <f>RANK(F70,F$7:F142,1)</f>
        <v>36</v>
      </c>
      <c r="D70" s="35"/>
      <c r="E70" s="35"/>
      <c r="F70" s="35">
        <v>28.2</v>
      </c>
      <c r="G70" s="53" t="s">
        <v>89</v>
      </c>
    </row>
    <row r="71" spans="1:7" ht="15.6" x14ac:dyDescent="0.3">
      <c r="A71" s="76" t="s">
        <v>163</v>
      </c>
      <c r="B71" s="35">
        <v>1341</v>
      </c>
      <c r="C71" s="41">
        <f>RANK(F71,F$7:F143,1)</f>
        <v>38</v>
      </c>
      <c r="D71" s="35"/>
      <c r="E71" s="35"/>
      <c r="F71" s="35">
        <v>34.58</v>
      </c>
      <c r="G71" s="53" t="s">
        <v>89</v>
      </c>
    </row>
    <row r="72" spans="1:7" ht="15.6" x14ac:dyDescent="0.3">
      <c r="A72" s="35"/>
      <c r="B72" s="35"/>
      <c r="C72" s="41" t="e">
        <f>RANK(F72,F$7:F144,1)</f>
        <v>#N/A</v>
      </c>
      <c r="D72" s="35"/>
      <c r="E72" s="35"/>
      <c r="F72" s="35"/>
      <c r="G72" s="50"/>
    </row>
    <row r="73" spans="1:7" ht="15.6" x14ac:dyDescent="0.3">
      <c r="A73" s="35" t="s">
        <v>114</v>
      </c>
      <c r="B73" s="35"/>
      <c r="C73" s="41" t="e">
        <f>RANK(F73,F$7:F145,1)</f>
        <v>#N/A</v>
      </c>
      <c r="D73" s="35"/>
      <c r="E73" s="35"/>
      <c r="F73" s="35"/>
      <c r="G73" s="50"/>
    </row>
    <row r="74" spans="1:7" ht="15.6" x14ac:dyDescent="0.3">
      <c r="A74" s="76" t="s">
        <v>255</v>
      </c>
      <c r="B74" s="35">
        <v>1357</v>
      </c>
      <c r="C74" s="41">
        <f>RANK(F74,F$7:F146,1)</f>
        <v>10</v>
      </c>
      <c r="D74" s="35"/>
      <c r="E74" s="35"/>
      <c r="F74" s="35">
        <v>21.35</v>
      </c>
      <c r="G74" s="53" t="s">
        <v>114</v>
      </c>
    </row>
    <row r="75" spans="1:7" ht="15.6" x14ac:dyDescent="0.3">
      <c r="A75" s="76" t="s">
        <v>256</v>
      </c>
      <c r="B75" s="35">
        <v>1358</v>
      </c>
      <c r="C75" s="41" t="e">
        <f>RANK(F75,F$7:F147,1)</f>
        <v>#N/A</v>
      </c>
      <c r="D75" s="35"/>
      <c r="E75" s="35"/>
      <c r="F75" s="35"/>
      <c r="G75" s="53" t="s">
        <v>114</v>
      </c>
    </row>
    <row r="76" spans="1:7" ht="15.6" x14ac:dyDescent="0.3">
      <c r="A76" s="76" t="s">
        <v>257</v>
      </c>
      <c r="B76" s="35">
        <v>1359</v>
      </c>
      <c r="C76" s="41">
        <f>RANK(F76,F$7:F148,1)</f>
        <v>17</v>
      </c>
      <c r="D76" s="35"/>
      <c r="E76" s="35"/>
      <c r="F76" s="35">
        <v>22.36</v>
      </c>
      <c r="G76" s="53" t="s">
        <v>114</v>
      </c>
    </row>
    <row r="77" spans="1:7" ht="15.6" x14ac:dyDescent="0.3">
      <c r="A77" s="76" t="s">
        <v>258</v>
      </c>
      <c r="B77" s="35">
        <v>1360</v>
      </c>
      <c r="C77" s="41">
        <f>RANK(F77,F$7:F149,1)</f>
        <v>12</v>
      </c>
      <c r="D77" s="35"/>
      <c r="E77" s="35"/>
      <c r="F77" s="35">
        <v>21.54</v>
      </c>
      <c r="G77" s="53" t="s">
        <v>114</v>
      </c>
    </row>
    <row r="78" spans="1:7" ht="15.6" x14ac:dyDescent="0.3">
      <c r="A78" s="76" t="s">
        <v>259</v>
      </c>
      <c r="B78" s="35">
        <v>1361</v>
      </c>
      <c r="C78" s="41" t="e">
        <f>RANK(F78,F$7:F150,1)</f>
        <v>#N/A</v>
      </c>
      <c r="D78" s="35"/>
      <c r="E78" s="35"/>
      <c r="F78" s="35"/>
      <c r="G78" s="53" t="s">
        <v>114</v>
      </c>
    </row>
    <row r="79" spans="1:7" ht="15.6" x14ac:dyDescent="0.3">
      <c r="A79" s="76" t="s">
        <v>260</v>
      </c>
      <c r="B79" s="35">
        <v>1362</v>
      </c>
      <c r="C79" s="41" t="e">
        <f>RANK(F79,F$7:F151,1)</f>
        <v>#N/A</v>
      </c>
      <c r="D79" s="35"/>
      <c r="E79" s="35"/>
      <c r="F79" s="35"/>
      <c r="G79" s="53" t="s">
        <v>114</v>
      </c>
    </row>
    <row r="80" spans="1:7" ht="15.6" x14ac:dyDescent="0.3">
      <c r="A80" s="76" t="s">
        <v>261</v>
      </c>
      <c r="B80" s="35">
        <v>1363</v>
      </c>
      <c r="C80" s="41" t="e">
        <f>RANK(F80,F$7:F152,1)</f>
        <v>#N/A</v>
      </c>
      <c r="D80" s="35"/>
      <c r="E80" s="35"/>
      <c r="F80" s="35"/>
      <c r="G80" s="53" t="s">
        <v>114</v>
      </c>
    </row>
    <row r="81" spans="1:7" ht="15.6" x14ac:dyDescent="0.3">
      <c r="A81" s="76" t="s">
        <v>262</v>
      </c>
      <c r="B81" s="35">
        <v>1364</v>
      </c>
      <c r="C81" s="41">
        <f>RANK(F81,F$7:F153,1)</f>
        <v>16</v>
      </c>
      <c r="D81" s="35"/>
      <c r="E81" s="35"/>
      <c r="F81" s="35">
        <v>22.25</v>
      </c>
      <c r="G81" s="53" t="s">
        <v>114</v>
      </c>
    </row>
    <row r="82" spans="1:7" ht="15.6" x14ac:dyDescent="0.3">
      <c r="A82" s="35"/>
      <c r="B82" s="35"/>
      <c r="C82" s="35"/>
      <c r="D82" s="35"/>
      <c r="E82" s="35"/>
      <c r="F82" s="35"/>
      <c r="G82" s="50"/>
    </row>
    <row r="83" spans="1:7" ht="15.6" x14ac:dyDescent="0.3">
      <c r="A83" s="35"/>
      <c r="B83" s="35"/>
      <c r="C83" s="35"/>
      <c r="D83" s="35"/>
      <c r="E83" s="35"/>
      <c r="F83" s="35"/>
      <c r="G83" s="50"/>
    </row>
    <row r="84" spans="1:7" ht="15.6" x14ac:dyDescent="0.3">
      <c r="A84" s="35"/>
      <c r="B84" s="35"/>
      <c r="C84" s="35"/>
      <c r="D84" s="35"/>
      <c r="E84" s="35"/>
      <c r="F84" s="35"/>
      <c r="G84" s="50"/>
    </row>
    <row r="85" spans="1:7" ht="15.6" x14ac:dyDescent="0.3">
      <c r="A85" s="35"/>
      <c r="B85" s="35"/>
      <c r="C85" s="35"/>
      <c r="D85" s="35"/>
      <c r="E85" s="35"/>
      <c r="F85" s="35"/>
      <c r="G85" s="50"/>
    </row>
    <row r="86" spans="1:7" ht="15.6" x14ac:dyDescent="0.3">
      <c r="A86" s="35"/>
      <c r="B86" s="35"/>
      <c r="C86" s="35"/>
      <c r="D86" s="35"/>
      <c r="E86" s="35"/>
      <c r="F86" s="35"/>
      <c r="G86" s="50"/>
    </row>
    <row r="87" spans="1:7" ht="15.6" x14ac:dyDescent="0.3">
      <c r="A87" s="35"/>
      <c r="B87" s="35"/>
      <c r="C87" s="35"/>
      <c r="D87" s="35"/>
      <c r="E87" s="35"/>
      <c r="F87" s="35"/>
      <c r="G87" s="50"/>
    </row>
    <row r="88" spans="1:7" ht="15.6" x14ac:dyDescent="0.3">
      <c r="A88" s="35"/>
      <c r="B88" s="35"/>
      <c r="C88" s="35"/>
      <c r="D88" s="35"/>
      <c r="E88" s="35"/>
      <c r="F88" s="35"/>
      <c r="G88" s="50"/>
    </row>
    <row r="89" spans="1:7" ht="15.6" x14ac:dyDescent="0.3">
      <c r="A89" s="35"/>
      <c r="B89" s="35"/>
      <c r="C89" s="35"/>
      <c r="D89" s="35"/>
      <c r="E89" s="35"/>
      <c r="F89" s="35"/>
      <c r="G89" s="50"/>
    </row>
    <row r="90" spans="1:7" ht="15.6" x14ac:dyDescent="0.3">
      <c r="A90" s="35"/>
      <c r="B90" s="35"/>
      <c r="C90" s="35"/>
      <c r="D90" s="35"/>
      <c r="E90" s="35"/>
      <c r="F90" s="35"/>
      <c r="G90" s="50"/>
    </row>
    <row r="91" spans="1:7" x14ac:dyDescent="0.3">
      <c r="A91" s="11"/>
      <c r="B91" s="23"/>
      <c r="C91" s="10"/>
      <c r="D91" s="10"/>
      <c r="E91" s="23"/>
      <c r="F91" s="42"/>
      <c r="G91" s="50"/>
    </row>
    <row r="92" spans="1:7" x14ac:dyDescent="0.3">
      <c r="A92" s="11"/>
      <c r="B92" s="23"/>
      <c r="C92" s="10"/>
      <c r="D92" s="10"/>
      <c r="E92" s="23"/>
      <c r="F92" s="42"/>
      <c r="G92" s="50"/>
    </row>
    <row r="93" spans="1:7" x14ac:dyDescent="0.3">
      <c r="A93" s="11"/>
      <c r="B93" s="23"/>
      <c r="C93" s="10"/>
      <c r="D93" s="10"/>
      <c r="E93" s="23"/>
      <c r="F93" s="42"/>
      <c r="G93" s="50"/>
    </row>
    <row r="94" spans="1:7" x14ac:dyDescent="0.3">
      <c r="A94" s="11"/>
      <c r="B94" s="23"/>
      <c r="C94" s="10"/>
      <c r="D94" s="10"/>
      <c r="E94" s="23"/>
      <c r="F94" s="42"/>
      <c r="G94" s="50"/>
    </row>
    <row r="95" spans="1:7" x14ac:dyDescent="0.3">
      <c r="A95" s="11"/>
      <c r="B95" s="23"/>
      <c r="C95" s="10"/>
      <c r="D95" s="10"/>
      <c r="E95" s="23"/>
      <c r="F95" s="42"/>
      <c r="G95" s="50"/>
    </row>
    <row r="96" spans="1:7" x14ac:dyDescent="0.3">
      <c r="A96" s="11"/>
      <c r="B96" s="23"/>
      <c r="C96" s="10"/>
      <c r="D96" s="10"/>
      <c r="E96" s="23"/>
      <c r="F96" s="42"/>
      <c r="G96" s="50"/>
    </row>
    <row r="97" spans="1:7" x14ac:dyDescent="0.3">
      <c r="A97" s="11"/>
      <c r="B97" s="23"/>
      <c r="C97" s="10"/>
      <c r="D97" s="10"/>
      <c r="E97" s="23"/>
      <c r="F97" s="42"/>
      <c r="G97" s="50"/>
    </row>
    <row r="98" spans="1:7" x14ac:dyDescent="0.3">
      <c r="A98" s="11"/>
      <c r="B98" s="23"/>
      <c r="C98" s="10"/>
      <c r="D98" s="10"/>
      <c r="E98" s="23"/>
      <c r="F98" s="42"/>
      <c r="G98" s="50"/>
    </row>
    <row r="99" spans="1:7" x14ac:dyDescent="0.3">
      <c r="A99" s="11"/>
      <c r="B99" s="23"/>
      <c r="C99" s="10"/>
      <c r="D99" s="10"/>
      <c r="E99" s="23"/>
      <c r="F99" s="42"/>
      <c r="G99" s="50"/>
    </row>
    <row r="100" spans="1:7" x14ac:dyDescent="0.3">
      <c r="A100" s="50"/>
      <c r="B100" s="51"/>
      <c r="C100" s="31"/>
      <c r="D100" s="31"/>
      <c r="E100" s="51"/>
      <c r="F100" s="52"/>
      <c r="G100" s="50"/>
    </row>
    <row r="101" spans="1:7" ht="18" customHeight="1" x14ac:dyDescent="0.3">
      <c r="A101" s="109" t="s">
        <v>194</v>
      </c>
      <c r="B101" s="109"/>
      <c r="C101" s="110"/>
      <c r="D101" s="110"/>
      <c r="E101" s="110"/>
      <c r="F101" s="110"/>
    </row>
    <row r="102" spans="1:7" ht="18" customHeight="1" x14ac:dyDescent="0.3">
      <c r="A102" s="111" t="s">
        <v>45</v>
      </c>
      <c r="B102" s="111"/>
      <c r="C102" s="111"/>
      <c r="D102" s="111"/>
      <c r="E102" s="111"/>
      <c r="F102" s="111"/>
    </row>
    <row r="103" spans="1:7" ht="18" customHeight="1" x14ac:dyDescent="0.3">
      <c r="A103" s="12"/>
      <c r="D103" s="12"/>
    </row>
    <row r="104" spans="1:7" ht="18" customHeight="1" x14ac:dyDescent="0.3">
      <c r="A104" s="12"/>
      <c r="D104" s="12"/>
    </row>
    <row r="105" spans="1:7" ht="18" customHeight="1" x14ac:dyDescent="0.35">
      <c r="A105" s="15" t="s">
        <v>5</v>
      </c>
      <c r="B105" s="16"/>
    </row>
    <row r="106" spans="1:7" ht="18" customHeight="1" x14ac:dyDescent="0.35">
      <c r="A106" s="112" t="s">
        <v>7</v>
      </c>
      <c r="B106" s="113"/>
      <c r="C106" s="10"/>
      <c r="D106" s="17" t="s">
        <v>1</v>
      </c>
    </row>
    <row r="107" spans="1:7" ht="18" customHeight="1" x14ac:dyDescent="0.35">
      <c r="A107" s="120" t="str">
        <f>INDEX($A$7:$C$99,MATCH(1,$C$7:$C$99,0),1)</f>
        <v>Haiden Bowman</v>
      </c>
      <c r="B107" s="120"/>
      <c r="C107" s="17">
        <v>1</v>
      </c>
      <c r="D107" s="35" t="str">
        <f>INDEX($A$7:$G$99,MATCH(1,$C$7:$C$99,0),7)</f>
        <v>Munday</v>
      </c>
    </row>
    <row r="108" spans="1:7" ht="18" customHeight="1" x14ac:dyDescent="0.35">
      <c r="A108" s="120" t="str">
        <f>INDEX($A$7:$C$99,MATCH(2,$C$7:$C$99,0),1)</f>
        <v>Thiddy Garcia</v>
      </c>
      <c r="B108" s="120"/>
      <c r="C108" s="17">
        <v>2</v>
      </c>
      <c r="D108" s="35" t="str">
        <f>INDEX($A$7:$G$99,MATCH(2,$C$7:$C$99,0),7)</f>
        <v>Munday</v>
      </c>
    </row>
    <row r="109" spans="1:7" ht="18" customHeight="1" x14ac:dyDescent="0.35">
      <c r="A109" s="120" t="str">
        <f>INDEX($A$7:$C$99,MATCH(3,$C$7:$C$99,0),1)</f>
        <v>Cisco Jimenez</v>
      </c>
      <c r="B109" s="120"/>
      <c r="C109" s="17">
        <v>3</v>
      </c>
      <c r="D109" s="35" t="str">
        <f>INDEX($A$7:$G$99,MATCH(3,$C$7:$C$99,0),7)</f>
        <v>Roby</v>
      </c>
    </row>
    <row r="110" spans="1:7" ht="18" customHeight="1" x14ac:dyDescent="0.35">
      <c r="A110" s="120" t="str">
        <f>INDEX($A$7:$C$99,MATCH(4,$C$7:$C$99,0),1)</f>
        <v>Carson Guidry</v>
      </c>
      <c r="B110" s="120"/>
      <c r="C110" s="17">
        <v>4</v>
      </c>
      <c r="D110" s="35" t="str">
        <f>INDEX($A$7:$G$99,MATCH(4,$C$7:$C$99,0),7)</f>
        <v>Aspermont</v>
      </c>
    </row>
    <row r="111" spans="1:7" ht="18" customHeight="1" x14ac:dyDescent="0.35">
      <c r="A111" s="120" t="str">
        <f>INDEX($A$7:$C$99,MATCH(5,$C$7:$C$99,0),1)</f>
        <v>Jonathan Coody</v>
      </c>
      <c r="B111" s="120"/>
      <c r="C111" s="17">
        <v>5</v>
      </c>
      <c r="D111" s="35" t="str">
        <f>INDEX($A$7:$G$99,MATCH(5,$C$7:$C$99,0),7)</f>
        <v>Albany</v>
      </c>
    </row>
    <row r="112" spans="1:7" ht="18" customHeight="1" x14ac:dyDescent="0.35">
      <c r="A112" s="120" t="str">
        <f>INDEX($A$7:$C$99,MATCH(6,$C$7:$C$99,0),1)</f>
        <v>Jaxon Bowman</v>
      </c>
      <c r="B112" s="120"/>
      <c r="C112" s="17">
        <v>6</v>
      </c>
      <c r="D112" s="35" t="str">
        <f>INDEX($A$7:$G$99,MATCH(6,$C$7:$C$99,0),7)</f>
        <v>Munday</v>
      </c>
    </row>
    <row r="113" spans="1:12" ht="18" customHeight="1" x14ac:dyDescent="0.35">
      <c r="A113" s="120" t="str">
        <f>INDEX($A$7:$C$99,MATCH(7,$C$7:$C$99,0),1)</f>
        <v>Alex Prichard</v>
      </c>
      <c r="B113" s="120"/>
      <c r="C113" s="17">
        <v>7</v>
      </c>
      <c r="D113" s="35" t="str">
        <f>INDEX($A$7:$G$99,MATCH(7,$C$7:$C$99,0),7)</f>
        <v>Anson</v>
      </c>
    </row>
    <row r="114" spans="1:12" s="22" customFormat="1" ht="18" customHeight="1" x14ac:dyDescent="0.35">
      <c r="A114" s="120" t="str">
        <f>INDEX($A$7:$C$99,MATCH(8,$C$7:$C$99,0),1)</f>
        <v>Jose Garza</v>
      </c>
      <c r="B114" s="120"/>
      <c r="C114" s="17">
        <v>8</v>
      </c>
      <c r="D114" s="35" t="str">
        <f>INDEX($A$7:$G$99,MATCH(8,$C$7:$C$99,0),7)</f>
        <v>Rotan</v>
      </c>
      <c r="F114" s="30"/>
      <c r="G114"/>
      <c r="H114"/>
      <c r="I114"/>
      <c r="J114"/>
      <c r="K114"/>
      <c r="L114"/>
    </row>
    <row r="115" spans="1:12" s="22" customFormat="1" ht="18" customHeight="1" x14ac:dyDescent="0.35">
      <c r="A115" s="120" t="str">
        <f>INDEX($A$7:$C$99,MATCH(9,$C$7:$C$99,0),1)</f>
        <v>Keegan Encizo</v>
      </c>
      <c r="B115" s="120"/>
      <c r="C115" s="17">
        <v>9</v>
      </c>
      <c r="D115" s="35" t="str">
        <f>INDEX($A$7:$G$99,MATCH(9,$C$7:$C$99,0),7)</f>
        <v>Roby</v>
      </c>
      <c r="F115" s="30"/>
      <c r="G115"/>
      <c r="H115"/>
      <c r="I115"/>
      <c r="J115"/>
      <c r="K115"/>
      <c r="L115"/>
    </row>
    <row r="116" spans="1:12" s="22" customFormat="1" ht="18" customHeight="1" x14ac:dyDescent="0.35">
      <c r="A116" s="120" t="str">
        <f>INDEX($A$7:$C$99,MATCH(10,$C$7:$C$99,0),1)</f>
        <v>Dawson Black</v>
      </c>
      <c r="B116" s="120"/>
      <c r="C116" s="17">
        <v>10</v>
      </c>
      <c r="D116" s="35" t="str">
        <f>INDEX($A$7:$G$99,MATCH(10,$C$7:$C$99,0),7)</f>
        <v>Jim Ned</v>
      </c>
      <c r="F116" s="30"/>
      <c r="G116"/>
      <c r="H116"/>
      <c r="I116"/>
      <c r="J116"/>
      <c r="K116"/>
      <c r="L116"/>
    </row>
    <row r="117" spans="1:12" s="22" customFormat="1" ht="18" customHeight="1" x14ac:dyDescent="0.3">
      <c r="A117" s="9"/>
      <c r="B117" s="20"/>
      <c r="C117" s="27"/>
      <c r="D117"/>
      <c r="F117" s="30"/>
      <c r="G117"/>
      <c r="H117"/>
      <c r="I117"/>
      <c r="J117"/>
      <c r="K117"/>
      <c r="L117"/>
    </row>
    <row r="118" spans="1:12" s="22" customFormat="1" ht="18" customHeight="1" x14ac:dyDescent="0.35">
      <c r="A118" s="15" t="s">
        <v>6</v>
      </c>
      <c r="B118" s="16"/>
      <c r="C118" s="27"/>
      <c r="D118"/>
      <c r="F118" s="30"/>
      <c r="G118"/>
      <c r="H118"/>
      <c r="I118"/>
      <c r="J118"/>
      <c r="K118"/>
      <c r="L118"/>
    </row>
    <row r="119" spans="1:12" s="22" customFormat="1" ht="18" customHeight="1" x14ac:dyDescent="0.3">
      <c r="A119" s="118"/>
      <c r="B119" s="119"/>
      <c r="C119" s="10"/>
      <c r="D119"/>
      <c r="F119" s="30"/>
      <c r="G119"/>
      <c r="H119"/>
      <c r="I119"/>
      <c r="J119"/>
      <c r="K119"/>
      <c r="L119"/>
    </row>
    <row r="120" spans="1:12" s="22" customFormat="1" ht="18" customHeight="1" x14ac:dyDescent="0.35">
      <c r="A120" s="120" t="s">
        <v>31</v>
      </c>
      <c r="B120" s="120"/>
      <c r="C120" s="17">
        <v>1</v>
      </c>
      <c r="D120"/>
      <c r="F120" s="30"/>
      <c r="G120"/>
      <c r="H120"/>
      <c r="I120"/>
      <c r="J120"/>
      <c r="K120"/>
      <c r="L120"/>
    </row>
    <row r="121" spans="1:12" s="22" customFormat="1" ht="18" customHeight="1" x14ac:dyDescent="0.35">
      <c r="A121" s="120" t="s">
        <v>0</v>
      </c>
      <c r="B121" s="120"/>
      <c r="C121" s="17">
        <v>2</v>
      </c>
      <c r="D121"/>
      <c r="F121" s="30"/>
      <c r="G121"/>
      <c r="H121"/>
      <c r="I121"/>
      <c r="J121"/>
      <c r="K121"/>
      <c r="L121"/>
    </row>
    <row r="122" spans="1:12" s="22" customFormat="1" ht="18" customHeight="1" x14ac:dyDescent="0.35">
      <c r="A122" s="120"/>
      <c r="B122" s="120"/>
      <c r="C122" s="17">
        <v>3</v>
      </c>
      <c r="D122"/>
      <c r="F122" s="30"/>
      <c r="G122"/>
      <c r="H122"/>
      <c r="I122"/>
      <c r="J122"/>
      <c r="K122"/>
      <c r="L122"/>
    </row>
  </sheetData>
  <mergeCells count="21">
    <mergeCell ref="A122:B122"/>
    <mergeCell ref="A114:B114"/>
    <mergeCell ref="A115:B115"/>
    <mergeCell ref="A116:B116"/>
    <mergeCell ref="A119:B119"/>
    <mergeCell ref="A120:B120"/>
    <mergeCell ref="A121:B121"/>
    <mergeCell ref="A113:B113"/>
    <mergeCell ref="A1:F1"/>
    <mergeCell ref="A2:F2"/>
    <mergeCell ref="A101:F101"/>
    <mergeCell ref="A102:F102"/>
    <mergeCell ref="A106:B106"/>
    <mergeCell ref="A107:B107"/>
    <mergeCell ref="A108:B108"/>
    <mergeCell ref="A109:B109"/>
    <mergeCell ref="A110:B110"/>
    <mergeCell ref="A111:B111"/>
    <mergeCell ref="A112:B112"/>
    <mergeCell ref="A52:F52"/>
    <mergeCell ref="A53:F53"/>
  </mergeCells>
  <printOptions horizontalCentered="1"/>
  <pageMargins left="0.25" right="0.25" top="0.25" bottom="0.2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opLeftCell="A94" workbookViewId="0">
      <selection activeCell="D111" sqref="D111"/>
    </sheetView>
  </sheetViews>
  <sheetFormatPr defaultRowHeight="14.4" x14ac:dyDescent="0.3"/>
  <cols>
    <col min="1" max="1" width="23.5546875" customWidth="1"/>
    <col min="2" max="2" width="7" style="22" customWidth="1"/>
    <col min="3" max="3" width="17.77734375" style="27" customWidth="1"/>
    <col min="4" max="4" width="17.77734375" customWidth="1"/>
    <col min="5" max="5" width="17.77734375" style="22" customWidth="1"/>
    <col min="6" max="6" width="17.77734375" style="30" customWidth="1"/>
    <col min="7" max="7" width="19.77734375" bestFit="1" customWidth="1"/>
    <col min="8" max="8" width="17.77734375" bestFit="1" customWidth="1"/>
    <col min="9" max="9" width="22.109375" bestFit="1" customWidth="1"/>
    <col min="10" max="10" width="21.77734375" bestFit="1" customWidth="1"/>
    <col min="11" max="11" width="15.21875" bestFit="1" customWidth="1"/>
    <col min="12" max="12" width="18" bestFit="1" customWidth="1"/>
  </cols>
  <sheetData>
    <row r="1" spans="1:12" ht="15.6" x14ac:dyDescent="0.3">
      <c r="A1" s="109" t="s">
        <v>194</v>
      </c>
      <c r="B1" s="109"/>
      <c r="C1" s="110"/>
      <c r="D1" s="110"/>
      <c r="E1" s="110"/>
      <c r="F1" s="110"/>
      <c r="G1" s="7"/>
      <c r="H1" s="7"/>
      <c r="I1" s="7"/>
      <c r="J1" s="7"/>
      <c r="K1" s="7"/>
      <c r="L1" s="7"/>
    </row>
    <row r="2" spans="1:12" ht="15.6" x14ac:dyDescent="0.3">
      <c r="A2" s="111" t="s">
        <v>193</v>
      </c>
      <c r="B2" s="111"/>
      <c r="C2" s="111"/>
      <c r="D2" s="111"/>
      <c r="E2" s="111"/>
      <c r="F2" s="111"/>
    </row>
    <row r="3" spans="1:12" x14ac:dyDescent="0.3">
      <c r="A3" s="12"/>
      <c r="D3" s="12"/>
    </row>
    <row r="4" spans="1:12" s="8" customFormat="1" ht="15.6" x14ac:dyDescent="0.3">
      <c r="A4" s="6" t="s">
        <v>1</v>
      </c>
      <c r="B4" s="18" t="s">
        <v>8</v>
      </c>
      <c r="C4" s="13" t="s">
        <v>2</v>
      </c>
      <c r="D4" s="6" t="s">
        <v>3</v>
      </c>
      <c r="E4" s="18" t="s">
        <v>4</v>
      </c>
      <c r="F4" s="28" t="s">
        <v>12</v>
      </c>
    </row>
    <row r="5" spans="1:12" ht="14.25" customHeight="1" x14ac:dyDescent="0.3">
      <c r="A5" s="11"/>
      <c r="B5" s="23"/>
      <c r="C5" s="10"/>
      <c r="D5" s="11"/>
      <c r="E5" s="23"/>
      <c r="F5" s="36"/>
      <c r="G5" s="37"/>
    </row>
    <row r="6" spans="1:12" ht="14.25" customHeight="1" x14ac:dyDescent="0.3">
      <c r="A6" s="13" t="s">
        <v>9</v>
      </c>
      <c r="B6" s="18"/>
      <c r="C6" s="10"/>
      <c r="D6" s="10"/>
      <c r="E6" s="23"/>
      <c r="F6" s="36"/>
      <c r="G6" s="37"/>
    </row>
    <row r="7" spans="1:12" ht="14.25" customHeight="1" x14ac:dyDescent="0.3">
      <c r="A7" s="11" t="s">
        <v>169</v>
      </c>
      <c r="B7" s="41">
        <v>1142</v>
      </c>
      <c r="C7" s="4">
        <f>RANK(F7,$F$7:$F$95,1)</f>
        <v>25</v>
      </c>
      <c r="D7" s="4"/>
      <c r="E7" s="41"/>
      <c r="F7" s="47">
        <v>19.399999999999999</v>
      </c>
      <c r="G7" s="38" t="s">
        <v>9</v>
      </c>
    </row>
    <row r="8" spans="1:12" ht="14.25" customHeight="1" x14ac:dyDescent="0.3">
      <c r="A8" s="11" t="s">
        <v>170</v>
      </c>
      <c r="B8" s="41">
        <v>1143</v>
      </c>
      <c r="C8" s="4">
        <f>RANK(F8,$F$7:$F$95,1)</f>
        <v>21</v>
      </c>
      <c r="D8" s="4"/>
      <c r="E8" s="41"/>
      <c r="F8" s="47">
        <v>19.03</v>
      </c>
      <c r="G8" s="38" t="s">
        <v>9</v>
      </c>
    </row>
    <row r="9" spans="1:12" ht="14.25" customHeight="1" x14ac:dyDescent="0.3">
      <c r="A9" s="11" t="s">
        <v>171</v>
      </c>
      <c r="B9" s="41">
        <v>1144</v>
      </c>
      <c r="C9" s="4">
        <f>RANK(F9,$F$7:$F$95,1)</f>
        <v>14</v>
      </c>
      <c r="D9" s="4"/>
      <c r="E9" s="41"/>
      <c r="F9" s="47">
        <v>18.170000000000002</v>
      </c>
      <c r="G9" s="38" t="s">
        <v>9</v>
      </c>
    </row>
    <row r="10" spans="1:12" ht="14.25" customHeight="1" x14ac:dyDescent="0.3">
      <c r="A10" s="35"/>
      <c r="B10" s="41"/>
      <c r="C10" s="4"/>
      <c r="D10" s="4"/>
      <c r="E10" s="41"/>
      <c r="F10" s="47"/>
      <c r="G10" s="38"/>
    </row>
    <row r="11" spans="1:12" ht="14.25" customHeight="1" x14ac:dyDescent="0.3">
      <c r="A11" s="35" t="s">
        <v>0</v>
      </c>
      <c r="B11" s="41"/>
      <c r="C11" s="4"/>
      <c r="D11" s="4"/>
      <c r="E11" s="41"/>
      <c r="F11" s="47"/>
      <c r="G11" s="38"/>
    </row>
    <row r="12" spans="1:12" ht="14.25" customHeight="1" x14ac:dyDescent="0.3">
      <c r="A12" s="11" t="s">
        <v>172</v>
      </c>
      <c r="B12" s="41">
        <v>1118</v>
      </c>
      <c r="C12" s="4">
        <f t="shared" ref="C12:C19" si="0">RANK(F12,$F$7:$F$95,1)</f>
        <v>30</v>
      </c>
      <c r="D12" s="4"/>
      <c r="E12" s="41">
        <v>25</v>
      </c>
      <c r="F12" s="47">
        <v>21.08</v>
      </c>
      <c r="G12" s="38" t="s">
        <v>0</v>
      </c>
    </row>
    <row r="13" spans="1:12" ht="14.25" customHeight="1" x14ac:dyDescent="0.3">
      <c r="A13" s="11" t="s">
        <v>173</v>
      </c>
      <c r="B13" s="41">
        <v>1119</v>
      </c>
      <c r="C13" s="4">
        <f t="shared" si="0"/>
        <v>38</v>
      </c>
      <c r="D13" s="4"/>
      <c r="E13" s="41">
        <v>31</v>
      </c>
      <c r="F13" s="47">
        <v>23.1</v>
      </c>
      <c r="G13" s="38" t="s">
        <v>0</v>
      </c>
    </row>
    <row r="14" spans="1:12" ht="14.25" customHeight="1" x14ac:dyDescent="0.3">
      <c r="A14" s="11" t="s">
        <v>174</v>
      </c>
      <c r="B14" s="41">
        <v>1120</v>
      </c>
      <c r="C14" s="4">
        <f t="shared" si="0"/>
        <v>36</v>
      </c>
      <c r="D14" s="4"/>
      <c r="E14" s="41">
        <v>29</v>
      </c>
      <c r="F14" s="47">
        <v>22.08</v>
      </c>
      <c r="G14" s="38" t="s">
        <v>0</v>
      </c>
    </row>
    <row r="15" spans="1:12" ht="14.25" customHeight="1" x14ac:dyDescent="0.3">
      <c r="A15" s="11" t="s">
        <v>175</v>
      </c>
      <c r="B15" s="41">
        <v>1121</v>
      </c>
      <c r="C15" s="4" t="e">
        <f t="shared" si="0"/>
        <v>#N/A</v>
      </c>
      <c r="D15" s="4"/>
      <c r="E15" s="41"/>
      <c r="F15" s="47"/>
      <c r="G15" s="38" t="s">
        <v>0</v>
      </c>
    </row>
    <row r="16" spans="1:12" ht="14.25" customHeight="1" x14ac:dyDescent="0.3">
      <c r="A16" s="11" t="s">
        <v>176</v>
      </c>
      <c r="B16" s="41">
        <v>1122</v>
      </c>
      <c r="C16" s="4" t="e">
        <f t="shared" si="0"/>
        <v>#N/A</v>
      </c>
      <c r="D16" s="4"/>
      <c r="E16" s="41"/>
      <c r="F16" s="47"/>
      <c r="G16" s="38" t="s">
        <v>0</v>
      </c>
    </row>
    <row r="17" spans="1:7" ht="14.25" customHeight="1" x14ac:dyDescent="0.3">
      <c r="A17" s="11" t="s">
        <v>177</v>
      </c>
      <c r="B17" s="41">
        <v>1123</v>
      </c>
      <c r="C17" s="4" t="e">
        <f t="shared" si="0"/>
        <v>#N/A</v>
      </c>
      <c r="D17" s="4"/>
      <c r="E17" s="73"/>
      <c r="F17" s="47"/>
      <c r="G17" s="38" t="s">
        <v>0</v>
      </c>
    </row>
    <row r="18" spans="1:7" ht="14.25" customHeight="1" x14ac:dyDescent="0.3">
      <c r="A18" s="11" t="s">
        <v>288</v>
      </c>
      <c r="B18" s="41"/>
      <c r="C18" s="4">
        <f t="shared" si="0"/>
        <v>1</v>
      </c>
      <c r="D18" s="4"/>
      <c r="E18" s="73">
        <v>1</v>
      </c>
      <c r="F18" s="47">
        <v>14.56</v>
      </c>
      <c r="G18" s="38" t="s">
        <v>0</v>
      </c>
    </row>
    <row r="19" spans="1:7" ht="14.25" customHeight="1" x14ac:dyDescent="0.3">
      <c r="A19" s="11" t="s">
        <v>220</v>
      </c>
      <c r="B19" s="41"/>
      <c r="C19" s="4">
        <f t="shared" si="0"/>
        <v>12</v>
      </c>
      <c r="D19" s="4"/>
      <c r="E19" s="73">
        <v>11</v>
      </c>
      <c r="F19" s="47">
        <v>18.09</v>
      </c>
      <c r="G19" s="38" t="s">
        <v>0</v>
      </c>
    </row>
    <row r="20" spans="1:7" ht="14.25" customHeight="1" x14ac:dyDescent="0.3">
      <c r="A20" s="11"/>
      <c r="B20" s="41"/>
      <c r="C20" s="4"/>
      <c r="D20" s="4"/>
      <c r="E20" s="57">
        <f>SUM(E19,E18,E14,E13,E12)</f>
        <v>97</v>
      </c>
      <c r="F20" s="47"/>
      <c r="G20" s="38"/>
    </row>
    <row r="21" spans="1:7" ht="14.25" customHeight="1" x14ac:dyDescent="0.3">
      <c r="A21" s="35" t="s">
        <v>42</v>
      </c>
      <c r="B21" s="41"/>
      <c r="C21" s="4"/>
      <c r="D21" s="4"/>
      <c r="E21" s="41"/>
      <c r="F21" s="47"/>
      <c r="G21" s="38" t="s">
        <v>0</v>
      </c>
    </row>
    <row r="22" spans="1:7" ht="14.25" customHeight="1" x14ac:dyDescent="0.3">
      <c r="A22" s="11" t="s">
        <v>178</v>
      </c>
      <c r="B22" s="41">
        <v>1179</v>
      </c>
      <c r="C22" s="4">
        <f>RANK(F22,$F$7:$F$95,1)</f>
        <v>18</v>
      </c>
      <c r="D22" s="4"/>
      <c r="E22" s="41">
        <v>16</v>
      </c>
      <c r="F22" s="47">
        <v>18.36</v>
      </c>
      <c r="G22" s="38" t="s">
        <v>42</v>
      </c>
    </row>
    <row r="23" spans="1:7" ht="14.25" customHeight="1" x14ac:dyDescent="0.3">
      <c r="A23" s="11" t="s">
        <v>179</v>
      </c>
      <c r="B23" s="41">
        <v>1180</v>
      </c>
      <c r="C23" s="4">
        <f>RANK(F23,$F$7:$F$95,1)</f>
        <v>29</v>
      </c>
      <c r="D23" s="4"/>
      <c r="E23" s="41">
        <v>24</v>
      </c>
      <c r="F23" s="47">
        <v>20.56</v>
      </c>
      <c r="G23" s="38" t="s">
        <v>42</v>
      </c>
    </row>
    <row r="24" spans="1:7" ht="14.25" customHeight="1" x14ac:dyDescent="0.3">
      <c r="A24" s="11" t="s">
        <v>180</v>
      </c>
      <c r="B24" s="41">
        <v>1181</v>
      </c>
      <c r="C24" s="4">
        <f>RANK(F24,$F$7:$F$95,1)</f>
        <v>6</v>
      </c>
      <c r="D24" s="4"/>
      <c r="E24" s="41">
        <v>6</v>
      </c>
      <c r="F24" s="47">
        <v>17.14</v>
      </c>
      <c r="G24" s="38" t="s">
        <v>42</v>
      </c>
    </row>
    <row r="25" spans="1:7" ht="14.25" customHeight="1" x14ac:dyDescent="0.3">
      <c r="A25" s="11" t="s">
        <v>181</v>
      </c>
      <c r="B25" s="41">
        <v>1182</v>
      </c>
      <c r="C25" s="4">
        <f>RANK(F25,$F$7:$F$95,1)</f>
        <v>39</v>
      </c>
      <c r="D25" s="4"/>
      <c r="E25" s="41">
        <v>32</v>
      </c>
      <c r="F25" s="47">
        <v>23.19</v>
      </c>
      <c r="G25" s="38" t="s">
        <v>42</v>
      </c>
    </row>
    <row r="26" spans="1:7" ht="14.25" customHeight="1" x14ac:dyDescent="0.3">
      <c r="A26" s="11" t="s">
        <v>182</v>
      </c>
      <c r="B26" s="41">
        <v>1183</v>
      </c>
      <c r="C26" s="4">
        <f>RANK(F26,$F$7:$F$95,1)</f>
        <v>17</v>
      </c>
      <c r="D26" s="4"/>
      <c r="E26" s="41">
        <v>15</v>
      </c>
      <c r="F26" s="47">
        <v>18.34</v>
      </c>
      <c r="G26" s="38" t="s">
        <v>42</v>
      </c>
    </row>
    <row r="27" spans="1:7" ht="14.25" customHeight="1" x14ac:dyDescent="0.3">
      <c r="A27" s="11"/>
      <c r="B27" s="41"/>
      <c r="C27" s="4"/>
      <c r="D27" s="4"/>
      <c r="E27" s="57">
        <f>SUM(E22:E26)</f>
        <v>93</v>
      </c>
      <c r="F27" s="47"/>
      <c r="G27" s="37"/>
    </row>
    <row r="28" spans="1:7" ht="14.25" customHeight="1" x14ac:dyDescent="0.3">
      <c r="A28" s="35" t="s">
        <v>11</v>
      </c>
      <c r="B28" s="41"/>
      <c r="C28" s="4"/>
      <c r="D28" s="4"/>
      <c r="E28" s="41"/>
      <c r="F28" s="47"/>
      <c r="G28" s="37"/>
    </row>
    <row r="29" spans="1:7" ht="14.25" customHeight="1" x14ac:dyDescent="0.3">
      <c r="A29" s="11" t="s">
        <v>183</v>
      </c>
      <c r="B29" s="41">
        <v>1242</v>
      </c>
      <c r="C29" s="4">
        <f>RANK(F29,$F$7:$F$95,1)</f>
        <v>5</v>
      </c>
      <c r="D29" s="4"/>
      <c r="E29" s="41">
        <v>5</v>
      </c>
      <c r="F29" s="47">
        <v>16.46</v>
      </c>
      <c r="G29" s="38" t="s">
        <v>11</v>
      </c>
    </row>
    <row r="30" spans="1:7" ht="14.25" customHeight="1" x14ac:dyDescent="0.3">
      <c r="A30" s="11" t="s">
        <v>184</v>
      </c>
      <c r="B30" s="41">
        <v>1243</v>
      </c>
      <c r="C30" s="4">
        <f>RANK(F30,$F$7:$F$95,1)</f>
        <v>7</v>
      </c>
      <c r="D30" s="4"/>
      <c r="E30" s="41">
        <v>7</v>
      </c>
      <c r="F30" s="47">
        <v>17.18</v>
      </c>
      <c r="G30" s="38" t="s">
        <v>11</v>
      </c>
    </row>
    <row r="31" spans="1:7" ht="14.25" customHeight="1" x14ac:dyDescent="0.3">
      <c r="A31" s="11" t="s">
        <v>185</v>
      </c>
      <c r="B31" s="41">
        <v>1244</v>
      </c>
      <c r="C31" s="4">
        <f>RANK(F31,$F$7:$F$95,1)</f>
        <v>51</v>
      </c>
      <c r="D31" s="4"/>
      <c r="E31" s="41">
        <v>38</v>
      </c>
      <c r="F31" s="47">
        <v>27.53</v>
      </c>
      <c r="G31" s="38" t="s">
        <v>11</v>
      </c>
    </row>
    <row r="32" spans="1:7" ht="14.25" customHeight="1" x14ac:dyDescent="0.3">
      <c r="A32" s="11" t="s">
        <v>186</v>
      </c>
      <c r="B32" s="41">
        <v>1245</v>
      </c>
      <c r="C32" s="4">
        <f>RANK(F32,$F$7:$F$95,1)</f>
        <v>46</v>
      </c>
      <c r="D32" s="4"/>
      <c r="E32" s="41">
        <v>37</v>
      </c>
      <c r="F32" s="47">
        <v>25.57</v>
      </c>
      <c r="G32" s="38" t="s">
        <v>11</v>
      </c>
    </row>
    <row r="33" spans="1:7" ht="14.25" customHeight="1" x14ac:dyDescent="0.3">
      <c r="A33" s="11" t="s">
        <v>187</v>
      </c>
      <c r="B33" s="41">
        <v>1246</v>
      </c>
      <c r="C33" s="4">
        <f>RANK(F33,$F$7:$F$95,1)</f>
        <v>53</v>
      </c>
      <c r="D33" s="4"/>
      <c r="E33" s="41">
        <v>36</v>
      </c>
      <c r="F33" s="47">
        <v>29.1</v>
      </c>
      <c r="G33" s="38" t="s">
        <v>11</v>
      </c>
    </row>
    <row r="34" spans="1:7" ht="14.25" customHeight="1" x14ac:dyDescent="0.3">
      <c r="A34" s="11"/>
      <c r="B34" s="41"/>
      <c r="C34" s="4"/>
      <c r="D34" s="4"/>
      <c r="E34" s="57">
        <f>SUM(E29:E33)</f>
        <v>123</v>
      </c>
      <c r="F34" s="47"/>
      <c r="G34" s="37"/>
    </row>
    <row r="35" spans="1:7" ht="14.25" customHeight="1" x14ac:dyDescent="0.3">
      <c r="A35" s="35" t="s">
        <v>31</v>
      </c>
      <c r="B35" s="41"/>
      <c r="C35" s="4"/>
      <c r="D35" s="4"/>
      <c r="E35" s="41"/>
      <c r="F35" s="47"/>
      <c r="G35" s="37"/>
    </row>
    <row r="36" spans="1:7" ht="14.25" customHeight="1" x14ac:dyDescent="0.3">
      <c r="A36" s="11" t="s">
        <v>188</v>
      </c>
      <c r="B36" s="41">
        <v>970</v>
      </c>
      <c r="C36" s="4">
        <f t="shared" ref="C36:C41" si="1">RANK(F36,$F$7:$F$95,1)</f>
        <v>26</v>
      </c>
      <c r="D36" s="4"/>
      <c r="E36" s="41"/>
      <c r="F36" s="47">
        <v>19.43</v>
      </c>
      <c r="G36" s="38" t="s">
        <v>31</v>
      </c>
    </row>
    <row r="37" spans="1:7" ht="14.25" customHeight="1" x14ac:dyDescent="0.3">
      <c r="A37" s="11" t="s">
        <v>189</v>
      </c>
      <c r="B37" s="41">
        <v>971</v>
      </c>
      <c r="C37" s="4">
        <f t="shared" si="1"/>
        <v>35</v>
      </c>
      <c r="D37" s="4"/>
      <c r="E37" s="41"/>
      <c r="F37" s="47">
        <v>22.02</v>
      </c>
      <c r="G37" s="38" t="s">
        <v>31</v>
      </c>
    </row>
    <row r="38" spans="1:7" ht="14.25" customHeight="1" x14ac:dyDescent="0.3">
      <c r="A38" s="11" t="s">
        <v>190</v>
      </c>
      <c r="B38" s="41">
        <v>972</v>
      </c>
      <c r="C38" s="4">
        <f t="shared" si="1"/>
        <v>33</v>
      </c>
      <c r="D38" s="4"/>
      <c r="E38" s="41"/>
      <c r="F38" s="47">
        <v>21.39</v>
      </c>
      <c r="G38" s="38" t="s">
        <v>31</v>
      </c>
    </row>
    <row r="39" spans="1:7" ht="14.25" customHeight="1" x14ac:dyDescent="0.3">
      <c r="A39" s="11" t="s">
        <v>191</v>
      </c>
      <c r="B39" s="41">
        <v>973</v>
      </c>
      <c r="C39" s="4" t="e">
        <f t="shared" si="1"/>
        <v>#N/A</v>
      </c>
      <c r="D39" s="4"/>
      <c r="E39" s="41"/>
      <c r="F39" s="47"/>
      <c r="G39" s="38" t="s">
        <v>31</v>
      </c>
    </row>
    <row r="40" spans="1:7" ht="14.25" customHeight="1" x14ac:dyDescent="0.3">
      <c r="A40" s="11" t="s">
        <v>192</v>
      </c>
      <c r="B40" s="41">
        <v>974</v>
      </c>
      <c r="C40" s="4">
        <f t="shared" si="1"/>
        <v>47</v>
      </c>
      <c r="D40" s="4"/>
      <c r="E40" s="41"/>
      <c r="F40" s="47">
        <v>26</v>
      </c>
      <c r="G40" s="38" t="s">
        <v>31</v>
      </c>
    </row>
    <row r="41" spans="1:7" ht="14.25" customHeight="1" x14ac:dyDescent="0.3">
      <c r="A41" s="11" t="s">
        <v>74</v>
      </c>
      <c r="B41" s="41">
        <v>975</v>
      </c>
      <c r="C41" s="4" t="e">
        <f t="shared" si="1"/>
        <v>#N/A</v>
      </c>
      <c r="D41" s="4"/>
      <c r="E41" s="41"/>
      <c r="F41" s="47"/>
      <c r="G41" s="38" t="s">
        <v>31</v>
      </c>
    </row>
    <row r="42" spans="1:7" ht="14.25" customHeight="1" x14ac:dyDescent="0.3">
      <c r="A42" s="11"/>
      <c r="B42" s="41"/>
      <c r="C42" s="4"/>
      <c r="D42" s="4"/>
      <c r="E42" s="73"/>
      <c r="F42" s="47"/>
      <c r="G42" s="37"/>
    </row>
    <row r="43" spans="1:7" ht="14.25" customHeight="1" x14ac:dyDescent="0.3">
      <c r="A43" s="35" t="s">
        <v>16</v>
      </c>
      <c r="B43" s="59"/>
      <c r="C43" s="4"/>
      <c r="D43" s="26"/>
      <c r="E43" s="86"/>
      <c r="F43" s="45"/>
      <c r="G43" s="50"/>
    </row>
    <row r="44" spans="1:7" ht="14.25" customHeight="1" x14ac:dyDescent="0.3">
      <c r="A44" s="11" t="s">
        <v>195</v>
      </c>
      <c r="B44" s="41">
        <v>1348</v>
      </c>
      <c r="C44" s="4">
        <f>RANK(F44,$F$7:$F$95,1)</f>
        <v>49</v>
      </c>
      <c r="D44" s="4"/>
      <c r="E44" s="73"/>
      <c r="F44" s="43">
        <v>27.44</v>
      </c>
      <c r="G44" s="92" t="s">
        <v>16</v>
      </c>
    </row>
    <row r="45" spans="1:7" ht="14.25" customHeight="1" x14ac:dyDescent="0.3">
      <c r="A45" s="11" t="s">
        <v>196</v>
      </c>
      <c r="B45" s="41">
        <v>1349</v>
      </c>
      <c r="C45" s="4">
        <f>RANK(F45,$F$7:$F$95,1)</f>
        <v>10</v>
      </c>
      <c r="D45" s="4"/>
      <c r="E45" s="73"/>
      <c r="F45" s="43">
        <v>17.34</v>
      </c>
      <c r="G45" s="92" t="s">
        <v>16</v>
      </c>
    </row>
    <row r="46" spans="1:7" ht="14.25" customHeight="1" x14ac:dyDescent="0.3">
      <c r="A46" s="11" t="s">
        <v>197</v>
      </c>
      <c r="B46" s="41">
        <v>1350</v>
      </c>
      <c r="C46" s="4">
        <f>RANK(F46,$F$7:$F$95,1)</f>
        <v>56</v>
      </c>
      <c r="D46" s="4"/>
      <c r="E46" s="73"/>
      <c r="F46" s="43">
        <v>30.58</v>
      </c>
      <c r="G46" s="92" t="s">
        <v>16</v>
      </c>
    </row>
    <row r="47" spans="1:7" ht="14.25" customHeight="1" x14ac:dyDescent="0.3">
      <c r="A47" s="87" t="s">
        <v>198</v>
      </c>
      <c r="B47" s="58">
        <v>1351</v>
      </c>
      <c r="C47" s="4">
        <f>RANK(F47,$F$7:$F$95,1)</f>
        <v>50</v>
      </c>
      <c r="D47" s="56"/>
      <c r="E47" s="88"/>
      <c r="F47" s="89">
        <v>27.49</v>
      </c>
      <c r="G47" s="92" t="s">
        <v>16</v>
      </c>
    </row>
    <row r="48" spans="1:7" ht="14.25" customHeight="1" x14ac:dyDescent="0.3">
      <c r="A48" s="87"/>
      <c r="B48" s="58"/>
      <c r="C48" s="4"/>
      <c r="D48" s="75"/>
      <c r="E48" s="90"/>
      <c r="F48" s="91"/>
      <c r="G48" s="92"/>
    </row>
    <row r="49" spans="1:7" ht="14.25" customHeight="1" x14ac:dyDescent="0.3">
      <c r="A49" s="87"/>
      <c r="B49" s="58"/>
      <c r="C49" s="4"/>
      <c r="D49" s="75"/>
      <c r="E49" s="90"/>
      <c r="F49" s="91"/>
      <c r="G49" s="92"/>
    </row>
    <row r="50" spans="1:7" ht="14.25" customHeight="1" x14ac:dyDescent="0.3">
      <c r="A50" s="87"/>
      <c r="B50" s="58"/>
      <c r="C50" s="4"/>
      <c r="D50" s="75"/>
      <c r="E50" s="90"/>
      <c r="F50" s="91"/>
      <c r="G50" s="92"/>
    </row>
    <row r="51" spans="1:7" ht="14.25" customHeight="1" x14ac:dyDescent="0.3">
      <c r="A51" s="87"/>
      <c r="B51" s="58"/>
      <c r="C51" s="4"/>
      <c r="D51" s="75"/>
      <c r="E51" s="90"/>
      <c r="F51" s="91"/>
      <c r="G51" s="92"/>
    </row>
    <row r="52" spans="1:7" ht="14.25" customHeight="1" x14ac:dyDescent="0.3">
      <c r="A52" s="87"/>
      <c r="B52" s="58"/>
      <c r="C52" s="4"/>
      <c r="D52" s="75"/>
      <c r="E52" s="90"/>
      <c r="F52" s="91"/>
      <c r="G52" s="92"/>
    </row>
    <row r="53" spans="1:7" ht="14.25" customHeight="1" x14ac:dyDescent="0.3">
      <c r="A53" s="109" t="s">
        <v>194</v>
      </c>
      <c r="B53" s="109"/>
      <c r="C53" s="110"/>
      <c r="D53" s="110"/>
      <c r="E53" s="110"/>
      <c r="F53" s="110"/>
      <c r="G53" s="92"/>
    </row>
    <row r="54" spans="1:7" ht="14.25" customHeight="1" x14ac:dyDescent="0.3">
      <c r="A54" s="111" t="s">
        <v>193</v>
      </c>
      <c r="B54" s="111"/>
      <c r="C54" s="111"/>
      <c r="D54" s="111"/>
      <c r="E54" s="111"/>
      <c r="F54" s="111"/>
      <c r="G54" s="92"/>
    </row>
    <row r="55" spans="1:7" ht="14.25" customHeight="1" x14ac:dyDescent="0.3">
      <c r="A55" s="11"/>
      <c r="B55" s="41"/>
      <c r="C55" s="4"/>
      <c r="D55" s="4"/>
      <c r="E55" s="73"/>
      <c r="F55" s="43"/>
      <c r="G55" s="50"/>
    </row>
    <row r="56" spans="1:7" ht="14.25" customHeight="1" x14ac:dyDescent="0.3">
      <c r="A56" s="35" t="s">
        <v>10</v>
      </c>
      <c r="B56" s="59"/>
      <c r="C56" s="4"/>
      <c r="D56" s="4"/>
      <c r="E56" s="73"/>
      <c r="F56" s="43"/>
      <c r="G56" s="50"/>
    </row>
    <row r="57" spans="1:7" ht="14.25" customHeight="1" x14ac:dyDescent="0.3">
      <c r="A57" s="11" t="s">
        <v>199</v>
      </c>
      <c r="B57" s="41">
        <v>1167</v>
      </c>
      <c r="C57" s="4">
        <f>RANK(F57,$F$7:$F$95,1)</f>
        <v>20</v>
      </c>
      <c r="D57" s="4"/>
      <c r="E57" s="73">
        <v>18</v>
      </c>
      <c r="F57" s="43">
        <v>19.010000000000002</v>
      </c>
      <c r="G57" s="92" t="s">
        <v>10</v>
      </c>
    </row>
    <row r="58" spans="1:7" ht="14.25" customHeight="1" x14ac:dyDescent="0.3">
      <c r="A58" s="11" t="s">
        <v>200</v>
      </c>
      <c r="B58" s="41">
        <v>1168</v>
      </c>
      <c r="C58" s="4">
        <f t="shared" ref="C58:C61" si="2">RANK(F58,$F$7:$F$95,1)</f>
        <v>41</v>
      </c>
      <c r="D58" s="4"/>
      <c r="E58" s="73">
        <v>34</v>
      </c>
      <c r="F58" s="43">
        <v>23.3</v>
      </c>
      <c r="G58" s="92" t="s">
        <v>10</v>
      </c>
    </row>
    <row r="59" spans="1:7" ht="14.25" customHeight="1" x14ac:dyDescent="0.3">
      <c r="A59" s="11" t="s">
        <v>201</v>
      </c>
      <c r="B59" s="41">
        <v>1169</v>
      </c>
      <c r="C59" s="4">
        <f t="shared" si="2"/>
        <v>8</v>
      </c>
      <c r="D59" s="4"/>
      <c r="E59" s="73">
        <v>8</v>
      </c>
      <c r="F59" s="43">
        <v>17.190000000000001</v>
      </c>
      <c r="G59" s="92" t="s">
        <v>10</v>
      </c>
    </row>
    <row r="60" spans="1:7" ht="14.25" customHeight="1" x14ac:dyDescent="0.3">
      <c r="A60" s="11" t="s">
        <v>202</v>
      </c>
      <c r="B60" s="41">
        <v>1170</v>
      </c>
      <c r="C60" s="4">
        <f t="shared" si="2"/>
        <v>27</v>
      </c>
      <c r="D60" s="4"/>
      <c r="E60" s="73">
        <v>22</v>
      </c>
      <c r="F60" s="43">
        <v>20.079999999999998</v>
      </c>
      <c r="G60" s="92" t="s">
        <v>10</v>
      </c>
    </row>
    <row r="61" spans="1:7" ht="14.25" customHeight="1" x14ac:dyDescent="0.3">
      <c r="A61" s="11" t="s">
        <v>203</v>
      </c>
      <c r="B61" s="41">
        <v>1171</v>
      </c>
      <c r="C61" s="4">
        <f t="shared" si="2"/>
        <v>34</v>
      </c>
      <c r="D61" s="4"/>
      <c r="E61" s="73">
        <v>28</v>
      </c>
      <c r="F61" s="43">
        <v>21.49</v>
      </c>
      <c r="G61" s="92" t="s">
        <v>10</v>
      </c>
    </row>
    <row r="62" spans="1:7" ht="14.25" customHeight="1" x14ac:dyDescent="0.3">
      <c r="A62" s="11"/>
      <c r="B62" s="41"/>
      <c r="C62" s="4"/>
      <c r="D62" s="4"/>
      <c r="E62" s="57">
        <f>SUM(E57:E61)</f>
        <v>110</v>
      </c>
      <c r="F62" s="43"/>
      <c r="G62" s="92"/>
    </row>
    <row r="63" spans="1:7" ht="14.25" customHeight="1" x14ac:dyDescent="0.3">
      <c r="A63" s="35" t="s">
        <v>263</v>
      </c>
      <c r="B63" s="41"/>
      <c r="C63" s="4"/>
      <c r="D63" s="4"/>
      <c r="E63" s="73"/>
      <c r="F63" s="43"/>
      <c r="G63" s="92"/>
    </row>
    <row r="64" spans="1:7" ht="14.25" customHeight="1" x14ac:dyDescent="0.3">
      <c r="A64" s="11" t="s">
        <v>264</v>
      </c>
      <c r="B64" s="41">
        <v>1370</v>
      </c>
      <c r="C64" s="4">
        <f t="shared" ref="C64:C70" si="3">RANK(F64,$F$7:$F$95,1)</f>
        <v>24</v>
      </c>
      <c r="D64" s="4"/>
      <c r="E64" s="73">
        <v>21</v>
      </c>
      <c r="F64" s="43">
        <v>19.239999999999998</v>
      </c>
      <c r="G64" s="92" t="s">
        <v>263</v>
      </c>
    </row>
    <row r="65" spans="1:7" ht="14.25" customHeight="1" x14ac:dyDescent="0.3">
      <c r="A65" s="11" t="s">
        <v>265</v>
      </c>
      <c r="B65" s="41">
        <v>1371</v>
      </c>
      <c r="C65" s="4">
        <f t="shared" si="3"/>
        <v>22</v>
      </c>
      <c r="D65" s="4"/>
      <c r="E65" s="73">
        <v>19</v>
      </c>
      <c r="F65" s="43">
        <v>19.04</v>
      </c>
      <c r="G65" s="92" t="s">
        <v>263</v>
      </c>
    </row>
    <row r="66" spans="1:7" ht="14.25" customHeight="1" x14ac:dyDescent="0.3">
      <c r="A66" s="11" t="s">
        <v>266</v>
      </c>
      <c r="B66" s="41">
        <v>1372</v>
      </c>
      <c r="C66" s="4">
        <f t="shared" si="3"/>
        <v>13</v>
      </c>
      <c r="D66" s="4"/>
      <c r="E66" s="73">
        <v>12</v>
      </c>
      <c r="F66" s="43">
        <v>18.16</v>
      </c>
      <c r="G66" s="92" t="s">
        <v>263</v>
      </c>
    </row>
    <row r="67" spans="1:7" x14ac:dyDescent="0.3">
      <c r="A67" s="11" t="s">
        <v>267</v>
      </c>
      <c r="B67" s="41">
        <v>1373</v>
      </c>
      <c r="C67" s="4">
        <f t="shared" si="3"/>
        <v>9</v>
      </c>
      <c r="D67" s="4"/>
      <c r="E67" s="73">
        <v>9</v>
      </c>
      <c r="F67" s="43">
        <v>17.309999999999999</v>
      </c>
      <c r="G67" s="92" t="s">
        <v>263</v>
      </c>
    </row>
    <row r="68" spans="1:7" x14ac:dyDescent="0.3">
      <c r="A68" s="5" t="s">
        <v>268</v>
      </c>
      <c r="B68" s="41">
        <v>1374</v>
      </c>
      <c r="C68" s="4">
        <f t="shared" si="3"/>
        <v>32</v>
      </c>
      <c r="D68" s="5"/>
      <c r="E68" s="73">
        <v>27</v>
      </c>
      <c r="F68" s="125">
        <v>21.17</v>
      </c>
      <c r="G68" s="92" t="s">
        <v>263</v>
      </c>
    </row>
    <row r="69" spans="1:7" ht="14.4" customHeight="1" x14ac:dyDescent="0.3">
      <c r="A69" s="11" t="s">
        <v>269</v>
      </c>
      <c r="B69" s="41">
        <v>1375</v>
      </c>
      <c r="C69" s="4">
        <f t="shared" si="3"/>
        <v>45</v>
      </c>
      <c r="D69" s="11"/>
      <c r="E69" s="73"/>
      <c r="F69" s="125">
        <v>25.5</v>
      </c>
      <c r="G69" s="92" t="s">
        <v>263</v>
      </c>
    </row>
    <row r="70" spans="1:7" ht="14.4" customHeight="1" x14ac:dyDescent="0.3">
      <c r="A70" s="11" t="s">
        <v>270</v>
      </c>
      <c r="B70" s="41">
        <v>1376</v>
      </c>
      <c r="C70" s="4">
        <f t="shared" si="3"/>
        <v>42</v>
      </c>
      <c r="D70" s="11"/>
      <c r="E70" s="73"/>
      <c r="F70" s="125">
        <v>23.32</v>
      </c>
      <c r="G70" s="92" t="s">
        <v>263</v>
      </c>
    </row>
    <row r="71" spans="1:7" ht="18" customHeight="1" x14ac:dyDescent="0.3">
      <c r="A71" s="50"/>
      <c r="B71" s="51"/>
      <c r="C71" s="31"/>
      <c r="D71" s="50"/>
      <c r="E71" s="57">
        <f>SUM(E64:E68)</f>
        <v>88</v>
      </c>
      <c r="F71" s="45"/>
    </row>
    <row r="72" spans="1:7" ht="14.4" customHeight="1" x14ac:dyDescent="0.3">
      <c r="A72" s="35" t="s">
        <v>98</v>
      </c>
      <c r="B72" s="41"/>
      <c r="C72" s="4"/>
      <c r="D72" s="11"/>
      <c r="E72" s="23"/>
      <c r="F72" s="43"/>
      <c r="G72" s="92"/>
    </row>
    <row r="73" spans="1:7" ht="14.4" customHeight="1" x14ac:dyDescent="0.3">
      <c r="A73" s="11" t="s">
        <v>289</v>
      </c>
      <c r="B73" s="41"/>
      <c r="C73" s="4">
        <f t="shared" ref="C73:C89" si="4">RANK(F73,$F$7:$F$95,1)</f>
        <v>2</v>
      </c>
      <c r="D73" s="11"/>
      <c r="E73" s="73">
        <v>2</v>
      </c>
      <c r="F73" s="125">
        <v>14.59</v>
      </c>
      <c r="G73" s="92" t="s">
        <v>98</v>
      </c>
    </row>
    <row r="74" spans="1:7" ht="14.4" customHeight="1" x14ac:dyDescent="0.3">
      <c r="A74" s="11" t="s">
        <v>290</v>
      </c>
      <c r="B74" s="41"/>
      <c r="C74" s="4">
        <f t="shared" si="4"/>
        <v>3</v>
      </c>
      <c r="D74" s="11"/>
      <c r="E74" s="73">
        <v>3</v>
      </c>
      <c r="F74" s="125">
        <v>16.39</v>
      </c>
      <c r="G74" s="92" t="s">
        <v>98</v>
      </c>
    </row>
    <row r="75" spans="1:7" ht="14.4" customHeight="1" x14ac:dyDescent="0.3">
      <c r="A75" s="11" t="s">
        <v>291</v>
      </c>
      <c r="B75" s="41"/>
      <c r="C75" s="4">
        <f t="shared" si="4"/>
        <v>4</v>
      </c>
      <c r="D75" s="11"/>
      <c r="E75" s="73">
        <v>4</v>
      </c>
      <c r="F75" s="125">
        <v>16.440000000000001</v>
      </c>
      <c r="G75" s="92" t="s">
        <v>98</v>
      </c>
    </row>
    <row r="76" spans="1:7" ht="14.4" customHeight="1" x14ac:dyDescent="0.3">
      <c r="A76" s="11" t="s">
        <v>292</v>
      </c>
      <c r="B76" s="41"/>
      <c r="C76" s="4">
        <f t="shared" si="4"/>
        <v>11</v>
      </c>
      <c r="D76" s="11"/>
      <c r="E76" s="73">
        <v>10</v>
      </c>
      <c r="F76" s="125">
        <v>18.04</v>
      </c>
      <c r="G76" s="92" t="s">
        <v>98</v>
      </c>
    </row>
    <row r="77" spans="1:7" ht="14.4" customHeight="1" x14ac:dyDescent="0.3">
      <c r="A77" s="11" t="s">
        <v>293</v>
      </c>
      <c r="B77" s="41"/>
      <c r="C77" s="4">
        <f t="shared" si="4"/>
        <v>15</v>
      </c>
      <c r="D77" s="11"/>
      <c r="E77" s="73">
        <v>13</v>
      </c>
      <c r="F77" s="125">
        <v>18.28</v>
      </c>
      <c r="G77" s="92" t="s">
        <v>98</v>
      </c>
    </row>
    <row r="78" spans="1:7" ht="14.4" customHeight="1" x14ac:dyDescent="0.3">
      <c r="A78" s="11" t="s">
        <v>294</v>
      </c>
      <c r="B78" s="41"/>
      <c r="C78" s="4">
        <f t="shared" si="4"/>
        <v>16</v>
      </c>
      <c r="D78" s="11"/>
      <c r="E78" s="73">
        <v>14</v>
      </c>
      <c r="F78" s="125">
        <v>18.309999999999999</v>
      </c>
      <c r="G78" s="92" t="s">
        <v>98</v>
      </c>
    </row>
    <row r="79" spans="1:7" ht="14.4" customHeight="1" x14ac:dyDescent="0.3">
      <c r="A79" s="11" t="s">
        <v>295</v>
      </c>
      <c r="B79" s="41"/>
      <c r="C79" s="4">
        <f t="shared" si="4"/>
        <v>19</v>
      </c>
      <c r="D79" s="11"/>
      <c r="E79" s="73">
        <v>17</v>
      </c>
      <c r="F79" s="125">
        <v>18.59</v>
      </c>
      <c r="G79" s="92" t="s">
        <v>98</v>
      </c>
    </row>
    <row r="80" spans="1:7" ht="14.4" customHeight="1" x14ac:dyDescent="0.3">
      <c r="A80" s="11" t="s">
        <v>296</v>
      </c>
      <c r="B80" s="41"/>
      <c r="C80" s="4">
        <f t="shared" si="4"/>
        <v>23</v>
      </c>
      <c r="D80" s="11"/>
      <c r="E80" s="73">
        <v>20</v>
      </c>
      <c r="F80" s="125">
        <v>19.18</v>
      </c>
      <c r="G80" s="92" t="s">
        <v>98</v>
      </c>
    </row>
    <row r="81" spans="1:7" ht="14.4" customHeight="1" x14ac:dyDescent="0.3">
      <c r="A81" s="11" t="s">
        <v>297</v>
      </c>
      <c r="B81" s="41"/>
      <c r="C81" s="4">
        <f t="shared" si="4"/>
        <v>28</v>
      </c>
      <c r="D81" s="11"/>
      <c r="E81" s="73">
        <v>23</v>
      </c>
      <c r="F81" s="125">
        <v>20.37</v>
      </c>
      <c r="G81" s="92" t="s">
        <v>98</v>
      </c>
    </row>
    <row r="82" spans="1:7" ht="14.4" customHeight="1" x14ac:dyDescent="0.3">
      <c r="A82" s="11" t="s">
        <v>298</v>
      </c>
      <c r="B82" s="41"/>
      <c r="C82" s="4">
        <f t="shared" si="4"/>
        <v>31</v>
      </c>
      <c r="D82" s="11"/>
      <c r="E82" s="73">
        <v>26</v>
      </c>
      <c r="F82" s="125">
        <v>21.09</v>
      </c>
      <c r="G82" s="92" t="s">
        <v>98</v>
      </c>
    </row>
    <row r="83" spans="1:7" ht="14.4" customHeight="1" x14ac:dyDescent="0.3">
      <c r="A83" s="11" t="s">
        <v>299</v>
      </c>
      <c r="B83" s="41"/>
      <c r="C83" s="4">
        <f t="shared" si="4"/>
        <v>37</v>
      </c>
      <c r="D83" s="11"/>
      <c r="E83" s="73">
        <v>30</v>
      </c>
      <c r="F83" s="125">
        <v>22.25</v>
      </c>
      <c r="G83" s="92" t="s">
        <v>98</v>
      </c>
    </row>
    <row r="84" spans="1:7" ht="14.4" customHeight="1" x14ac:dyDescent="0.3">
      <c r="A84" s="11" t="s">
        <v>300</v>
      </c>
      <c r="B84" s="41"/>
      <c r="C84" s="4">
        <f t="shared" si="4"/>
        <v>40</v>
      </c>
      <c r="D84" s="11"/>
      <c r="E84" s="73">
        <v>33</v>
      </c>
      <c r="F84" s="125">
        <v>23.24</v>
      </c>
      <c r="G84" s="92" t="s">
        <v>98</v>
      </c>
    </row>
    <row r="85" spans="1:7" ht="14.4" customHeight="1" x14ac:dyDescent="0.3">
      <c r="A85" s="11" t="s">
        <v>303</v>
      </c>
      <c r="B85" s="41"/>
      <c r="C85" s="4">
        <f t="shared" si="4"/>
        <v>44</v>
      </c>
      <c r="D85" s="11"/>
      <c r="E85" s="73"/>
      <c r="F85" s="125">
        <v>25.25</v>
      </c>
      <c r="G85" s="92" t="s">
        <v>98</v>
      </c>
    </row>
    <row r="86" spans="1:7" ht="14.4" customHeight="1" x14ac:dyDescent="0.3">
      <c r="A86" s="11" t="s">
        <v>304</v>
      </c>
      <c r="B86" s="41"/>
      <c r="C86" s="4">
        <f t="shared" si="4"/>
        <v>48</v>
      </c>
      <c r="D86" s="11"/>
      <c r="E86" s="73"/>
      <c r="F86" s="125">
        <v>27.12</v>
      </c>
      <c r="G86" s="92" t="s">
        <v>98</v>
      </c>
    </row>
    <row r="87" spans="1:7" ht="14.4" customHeight="1" x14ac:dyDescent="0.3">
      <c r="A87" s="11" t="s">
        <v>305</v>
      </c>
      <c r="B87" s="41"/>
      <c r="C87" s="4">
        <f t="shared" si="4"/>
        <v>52</v>
      </c>
      <c r="D87" s="11"/>
      <c r="E87" s="73"/>
      <c r="F87" s="125">
        <v>28.42</v>
      </c>
      <c r="G87" s="92" t="s">
        <v>98</v>
      </c>
    </row>
    <row r="88" spans="1:7" ht="14.4" customHeight="1" x14ac:dyDescent="0.3">
      <c r="A88" s="11" t="s">
        <v>306</v>
      </c>
      <c r="B88" s="41"/>
      <c r="C88" s="4">
        <f t="shared" si="4"/>
        <v>53</v>
      </c>
      <c r="D88" s="11"/>
      <c r="E88" s="73"/>
      <c r="F88" s="125">
        <v>29.1</v>
      </c>
      <c r="G88" s="92" t="s">
        <v>98</v>
      </c>
    </row>
    <row r="89" spans="1:7" ht="14.4" customHeight="1" x14ac:dyDescent="0.3">
      <c r="A89" s="11" t="s">
        <v>307</v>
      </c>
      <c r="B89" s="41"/>
      <c r="C89" s="4">
        <f t="shared" si="4"/>
        <v>55</v>
      </c>
      <c r="D89" s="11"/>
      <c r="E89" s="73"/>
      <c r="F89" s="125">
        <v>29.28</v>
      </c>
      <c r="G89" s="92" t="s">
        <v>98</v>
      </c>
    </row>
    <row r="90" spans="1:7" ht="14.4" customHeight="1" x14ac:dyDescent="0.3">
      <c r="A90" s="11"/>
      <c r="B90" s="41"/>
      <c r="C90" s="4"/>
      <c r="D90" s="11"/>
      <c r="E90" s="57">
        <f>SUM(E73:E77)</f>
        <v>32</v>
      </c>
      <c r="F90" s="43"/>
      <c r="G90" s="92"/>
    </row>
    <row r="91" spans="1:7" ht="14.4" customHeight="1" x14ac:dyDescent="0.3">
      <c r="A91" s="11"/>
      <c r="B91" s="41"/>
      <c r="C91" s="4"/>
      <c r="D91" s="11"/>
      <c r="E91" s="23"/>
      <c r="F91" s="43"/>
      <c r="G91" s="92"/>
    </row>
    <row r="92" spans="1:7" ht="14.4" customHeight="1" x14ac:dyDescent="0.3">
      <c r="A92" s="35" t="s">
        <v>301</v>
      </c>
      <c r="B92" s="41"/>
      <c r="C92" s="4"/>
      <c r="D92" s="11"/>
      <c r="E92" s="23"/>
      <c r="F92" s="43"/>
      <c r="G92" s="92"/>
    </row>
    <row r="93" spans="1:7" ht="14.4" customHeight="1" x14ac:dyDescent="0.3">
      <c r="A93" s="11" t="s">
        <v>302</v>
      </c>
      <c r="B93" s="41"/>
      <c r="C93" s="4">
        <f>RANK(F93,$F$7:$F$95,1)</f>
        <v>43</v>
      </c>
      <c r="D93" s="11"/>
      <c r="E93" s="23"/>
      <c r="F93" s="125">
        <v>25.02</v>
      </c>
      <c r="G93" s="92" t="s">
        <v>133</v>
      </c>
    </row>
    <row r="94" spans="1:7" ht="14.4" customHeight="1" x14ac:dyDescent="0.3">
      <c r="A94" s="11"/>
      <c r="B94" s="41"/>
      <c r="C94" s="4"/>
      <c r="D94" s="11"/>
      <c r="E94" s="23"/>
      <c r="F94" s="29"/>
      <c r="G94" s="92"/>
    </row>
    <row r="95" spans="1:7" ht="18" customHeight="1" x14ac:dyDescent="0.3">
      <c r="A95" s="50"/>
      <c r="D95" s="12"/>
    </row>
    <row r="96" spans="1:7" ht="18" customHeight="1" x14ac:dyDescent="0.35">
      <c r="A96" s="15" t="s">
        <v>5</v>
      </c>
      <c r="B96" s="16"/>
    </row>
    <row r="97" spans="1:4" ht="18" customHeight="1" x14ac:dyDescent="0.35">
      <c r="A97" s="112" t="s">
        <v>7</v>
      </c>
      <c r="B97" s="113"/>
      <c r="C97" s="10"/>
      <c r="D97" s="17" t="s">
        <v>1</v>
      </c>
    </row>
    <row r="98" spans="1:4" ht="18" customHeight="1" x14ac:dyDescent="0.35">
      <c r="A98" s="120" t="str">
        <f>INDEX($A$7:$C$94,MATCH(1,$C$7:$C$94,0),1)</f>
        <v>Sofia Deleon</v>
      </c>
      <c r="B98" s="120"/>
      <c r="C98" s="17">
        <v>1</v>
      </c>
      <c r="D98" s="35" t="str">
        <f>INDEX($A$7:$G$94,MATCH(1,$C$7:$C$94,0),7)</f>
        <v>Roby</v>
      </c>
    </row>
    <row r="99" spans="1:4" ht="18" customHeight="1" x14ac:dyDescent="0.35">
      <c r="A99" s="120" t="str">
        <f>INDEX($A$7:$C$94,MATCH(2,$C$7:$C$94,0),1)</f>
        <v>Kaylee Lozano</v>
      </c>
      <c r="B99" s="120"/>
      <c r="C99" s="17">
        <v>2</v>
      </c>
      <c r="D99" s="35" t="str">
        <f>INDEX($A$7:$G$94,MATCH(2,$C$7:$C$94,0),7)</f>
        <v>Anson</v>
      </c>
    </row>
    <row r="100" spans="1:4" ht="18" customHeight="1" x14ac:dyDescent="0.35">
      <c r="A100" s="120" t="str">
        <f>INDEX($A$7:$C$94,MATCH(3,$C$7:$C$94,0),1)</f>
        <v>Kristin Barrera</v>
      </c>
      <c r="B100" s="120"/>
      <c r="C100" s="17">
        <v>3</v>
      </c>
      <c r="D100" s="35" t="str">
        <f>INDEX($A$7:$G$94,MATCH(3,$C$7:$C$94,0),7)</f>
        <v>Anson</v>
      </c>
    </row>
    <row r="101" spans="1:4" ht="18" customHeight="1" x14ac:dyDescent="0.35">
      <c r="A101" s="120" t="str">
        <f>INDEX($A$7:$C$94,MATCH(4,$C$7:$C$94,0),1)</f>
        <v>Serenity Ramirez</v>
      </c>
      <c r="B101" s="120"/>
      <c r="C101" s="17">
        <v>4</v>
      </c>
      <c r="D101" s="35" t="str">
        <f>INDEX($A$7:$G$94,MATCH(4,$C$7:$C$94,0),7)</f>
        <v>Anson</v>
      </c>
    </row>
    <row r="102" spans="1:4" ht="18" customHeight="1" x14ac:dyDescent="0.35">
      <c r="A102" s="120" t="str">
        <f>INDEX($A$7:$C$94,MATCH(5,$C$7:$C$94,0),1)</f>
        <v>Kesley Criswell</v>
      </c>
      <c r="B102" s="120"/>
      <c r="C102" s="17">
        <v>5</v>
      </c>
      <c r="D102" s="35" t="str">
        <f>INDEX($A$7:$G$94,MATCH(5,$C$7:$C$94,0),7)</f>
        <v>Aspermont</v>
      </c>
    </row>
    <row r="103" spans="1:4" ht="18" customHeight="1" x14ac:dyDescent="0.35">
      <c r="A103" s="120" t="str">
        <f>INDEX($A$7:$C$94,MATCH(6,$C$7:$C$94,0),1)</f>
        <v>Christiana Weathersbee</v>
      </c>
      <c r="B103" s="120"/>
      <c r="C103" s="17">
        <v>6</v>
      </c>
      <c r="D103" s="35" t="str">
        <f>INDEX($A$7:$G$94,MATCH(6,$C$7:$C$94,0),7)</f>
        <v>Stamford</v>
      </c>
    </row>
    <row r="104" spans="1:4" ht="18" customHeight="1" x14ac:dyDescent="0.35">
      <c r="A104" s="120" t="str">
        <f>INDEX($A$7:$C$94,MATCH(7,$C$7:$C$94,0),1)</f>
        <v>Leah Castenada</v>
      </c>
      <c r="B104" s="120"/>
      <c r="C104" s="17">
        <v>7</v>
      </c>
      <c r="D104" s="35" t="str">
        <f>INDEX($A$7:$G$94,MATCH(7,$C$7:$C$94,0),7)</f>
        <v>Aspermont</v>
      </c>
    </row>
    <row r="105" spans="1:4" ht="18" customHeight="1" x14ac:dyDescent="0.35">
      <c r="A105" s="120" t="str">
        <f>INDEX($A$7:$C$94,MATCH(8,$C$7:$C$94,0),1)</f>
        <v>Jenny Scheets</v>
      </c>
      <c r="B105" s="120"/>
      <c r="C105" s="17">
        <v>8</v>
      </c>
      <c r="D105" s="35" t="str">
        <f>INDEX($A$7:$G$94,MATCH(8,$C$7:$C$94,0),7)</f>
        <v>Paint Creek</v>
      </c>
    </row>
    <row r="106" spans="1:4" ht="18" customHeight="1" x14ac:dyDescent="0.35">
      <c r="A106" s="120" t="str">
        <f>INDEX($A$7:$C$94,MATCH(9,$C$7:$C$94,0),1)</f>
        <v>Piper Sepeda</v>
      </c>
      <c r="B106" s="120"/>
      <c r="C106" s="17">
        <v>9</v>
      </c>
      <c r="D106" s="35" t="str">
        <f>INDEX($A$7:$G$94,MATCH(9,$C$7:$C$94,0),7)</f>
        <v>Hamlin</v>
      </c>
    </row>
    <row r="107" spans="1:4" ht="18" customHeight="1" x14ac:dyDescent="0.35">
      <c r="A107" s="120" t="str">
        <f>INDEX($A$7:$C$94,MATCH(10,$C$7:$C$94,0),1)</f>
        <v>Bailee Hnderson</v>
      </c>
      <c r="B107" s="120"/>
      <c r="C107" s="17">
        <v>10</v>
      </c>
      <c r="D107" s="35" t="str">
        <f>INDEX($A$7:$G$94,MATCH(10,$C$7:$C$94,0),7)</f>
        <v>Lueders</v>
      </c>
    </row>
    <row r="108" spans="1:4" ht="18" customHeight="1" x14ac:dyDescent="0.3">
      <c r="A108" s="9"/>
      <c r="B108" s="20"/>
    </row>
    <row r="109" spans="1:4" ht="18" customHeight="1" x14ac:dyDescent="0.35">
      <c r="A109" s="15" t="s">
        <v>6</v>
      </c>
      <c r="B109" s="16"/>
    </row>
    <row r="110" spans="1:4" ht="18" customHeight="1" x14ac:dyDescent="0.3">
      <c r="A110" s="118"/>
      <c r="B110" s="119"/>
      <c r="C110" s="10"/>
    </row>
    <row r="111" spans="1:4" ht="18" customHeight="1" x14ac:dyDescent="0.35">
      <c r="A111" s="120" t="s">
        <v>98</v>
      </c>
      <c r="B111" s="120"/>
      <c r="C111" s="17">
        <v>1</v>
      </c>
    </row>
    <row r="112" spans="1:4" ht="18" customHeight="1" x14ac:dyDescent="0.35">
      <c r="A112" s="120" t="s">
        <v>263</v>
      </c>
      <c r="B112" s="120"/>
      <c r="C112" s="17">
        <v>2</v>
      </c>
    </row>
    <row r="113" spans="1:3" ht="18" customHeight="1" x14ac:dyDescent="0.35">
      <c r="A113" s="120" t="s">
        <v>42</v>
      </c>
      <c r="B113" s="120"/>
      <c r="C113" s="17">
        <v>3</v>
      </c>
    </row>
  </sheetData>
  <mergeCells count="19">
    <mergeCell ref="A103:B103"/>
    <mergeCell ref="A1:F1"/>
    <mergeCell ref="A2:F2"/>
    <mergeCell ref="A98:B98"/>
    <mergeCell ref="A97:B97"/>
    <mergeCell ref="A99:B99"/>
    <mergeCell ref="A100:B100"/>
    <mergeCell ref="A101:B101"/>
    <mergeCell ref="A102:B102"/>
    <mergeCell ref="A53:F53"/>
    <mergeCell ref="A54:F54"/>
    <mergeCell ref="A110:B110"/>
    <mergeCell ref="A111:B111"/>
    <mergeCell ref="A112:B112"/>
    <mergeCell ref="A113:B113"/>
    <mergeCell ref="A104:B104"/>
    <mergeCell ref="A105:B105"/>
    <mergeCell ref="A106:B106"/>
    <mergeCell ref="A107:B107"/>
  </mergeCells>
  <printOptions horizontalCentered="1"/>
  <pageMargins left="0.25" right="0.25" top="0.25" bottom="0.25" header="0" footer="0"/>
  <pageSetup orientation="portrait" r:id="rId1"/>
  <ignoredErrors>
    <ignoredError sqref="C7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31" workbookViewId="0">
      <selection activeCell="A47" sqref="A47:F51"/>
    </sheetView>
  </sheetViews>
  <sheetFormatPr defaultRowHeight="14.4" x14ac:dyDescent="0.3"/>
  <cols>
    <col min="1" max="1" width="23.5546875" customWidth="1"/>
    <col min="2" max="2" width="7" style="22" customWidth="1"/>
    <col min="3" max="3" width="17.77734375" style="27" customWidth="1"/>
    <col min="4" max="4" width="17.77734375" customWidth="1"/>
    <col min="5" max="5" width="17.77734375" style="22" customWidth="1"/>
    <col min="6" max="6" width="17.77734375" style="46" customWidth="1"/>
    <col min="7" max="7" width="19.77734375" bestFit="1" customWidth="1"/>
    <col min="8" max="8" width="17.77734375" bestFit="1" customWidth="1"/>
    <col min="9" max="9" width="22.109375" bestFit="1" customWidth="1"/>
    <col min="10" max="10" width="21.77734375" bestFit="1" customWidth="1"/>
    <col min="11" max="11" width="15.21875" bestFit="1" customWidth="1"/>
    <col min="12" max="12" width="18" bestFit="1" customWidth="1"/>
  </cols>
  <sheetData>
    <row r="1" spans="1:12" ht="15.75" customHeight="1" x14ac:dyDescent="0.3">
      <c r="A1" s="109" t="s">
        <v>194</v>
      </c>
      <c r="B1" s="109"/>
      <c r="C1" s="110"/>
      <c r="D1" s="110"/>
      <c r="E1" s="110"/>
      <c r="F1" s="110"/>
      <c r="G1" s="40"/>
      <c r="H1" s="40"/>
      <c r="I1" s="40"/>
      <c r="J1" s="40"/>
      <c r="K1" s="40"/>
      <c r="L1" s="40"/>
    </row>
    <row r="2" spans="1:12" ht="15.6" x14ac:dyDescent="0.3">
      <c r="A2" s="121" t="s">
        <v>44</v>
      </c>
      <c r="B2" s="121"/>
      <c r="C2" s="121"/>
      <c r="D2" s="121"/>
      <c r="E2" s="121"/>
      <c r="F2" s="121"/>
    </row>
    <row r="3" spans="1:12" x14ac:dyDescent="0.3">
      <c r="A3" s="12"/>
      <c r="D3" s="12"/>
    </row>
    <row r="4" spans="1:12" s="8" customFormat="1" ht="15.6" x14ac:dyDescent="0.3">
      <c r="A4" s="35" t="s">
        <v>1</v>
      </c>
      <c r="B4" s="18" t="s">
        <v>43</v>
      </c>
      <c r="C4" s="35" t="s">
        <v>2</v>
      </c>
      <c r="D4" s="35" t="s">
        <v>3</v>
      </c>
      <c r="E4" s="18" t="s">
        <v>4</v>
      </c>
      <c r="F4" s="44" t="s">
        <v>12</v>
      </c>
    </row>
    <row r="5" spans="1:12" x14ac:dyDescent="0.3">
      <c r="A5" s="11"/>
      <c r="B5" s="23"/>
      <c r="C5" s="10"/>
      <c r="D5" s="11"/>
      <c r="E5" s="23"/>
      <c r="F5" s="47"/>
      <c r="G5" s="37"/>
    </row>
    <row r="6" spans="1:12" ht="15.6" x14ac:dyDescent="0.3">
      <c r="A6" s="35" t="s">
        <v>0</v>
      </c>
      <c r="B6" s="18"/>
      <c r="C6" s="10"/>
      <c r="D6" s="10"/>
      <c r="E6" s="23"/>
      <c r="F6" s="47"/>
      <c r="G6" s="37"/>
    </row>
    <row r="7" spans="1:12" x14ac:dyDescent="0.3">
      <c r="A7" s="5" t="s">
        <v>218</v>
      </c>
      <c r="B7" s="41">
        <v>1124</v>
      </c>
      <c r="C7" s="4">
        <f t="shared" ref="C7:C10" si="0">RANK(F7,$F$7:$F$68,1)</f>
        <v>9</v>
      </c>
      <c r="D7" s="4"/>
      <c r="E7" s="41"/>
      <c r="F7" s="47">
        <v>17.32</v>
      </c>
      <c r="G7" s="38" t="s">
        <v>0</v>
      </c>
    </row>
    <row r="8" spans="1:12" x14ac:dyDescent="0.3">
      <c r="A8" s="5" t="s">
        <v>63</v>
      </c>
      <c r="B8" s="41">
        <v>1125</v>
      </c>
      <c r="C8" s="4">
        <f t="shared" si="0"/>
        <v>16</v>
      </c>
      <c r="D8" s="4"/>
      <c r="E8" s="41"/>
      <c r="F8" s="47">
        <v>19.010000000000002</v>
      </c>
      <c r="G8" s="38" t="s">
        <v>0</v>
      </c>
    </row>
    <row r="9" spans="1:12" x14ac:dyDescent="0.3">
      <c r="A9" s="5" t="s">
        <v>219</v>
      </c>
      <c r="B9" s="41">
        <v>1126</v>
      </c>
      <c r="C9" s="4">
        <f t="shared" si="0"/>
        <v>2</v>
      </c>
      <c r="D9" s="4"/>
      <c r="E9" s="41"/>
      <c r="F9" s="47">
        <v>14.58</v>
      </c>
      <c r="G9" s="38" t="s">
        <v>0</v>
      </c>
    </row>
    <row r="10" spans="1:12" x14ac:dyDescent="0.3">
      <c r="A10" s="5" t="s">
        <v>220</v>
      </c>
      <c r="B10" s="41">
        <v>1127</v>
      </c>
      <c r="C10" s="4" t="e">
        <f t="shared" si="0"/>
        <v>#N/A</v>
      </c>
      <c r="D10" s="4"/>
      <c r="E10" s="41"/>
      <c r="F10" s="47"/>
      <c r="G10" s="38" t="s">
        <v>0</v>
      </c>
    </row>
    <row r="11" spans="1:12" x14ac:dyDescent="0.3">
      <c r="A11" s="5" t="s">
        <v>221</v>
      </c>
      <c r="B11" s="41">
        <v>1128</v>
      </c>
      <c r="C11" s="4" t="e">
        <f t="shared" ref="C11" si="1">RANK(F11,$F$7:$F$68,1)</f>
        <v>#N/A</v>
      </c>
      <c r="D11" s="4"/>
      <c r="E11" s="41"/>
      <c r="F11" s="47"/>
      <c r="G11" s="38" t="s">
        <v>0</v>
      </c>
    </row>
    <row r="12" spans="1:12" x14ac:dyDescent="0.3">
      <c r="A12" s="11"/>
      <c r="B12" s="41"/>
      <c r="C12" s="4"/>
      <c r="D12" s="4"/>
      <c r="E12" s="73"/>
      <c r="F12" s="47"/>
      <c r="G12" s="38"/>
    </row>
    <row r="13" spans="1:12" ht="15.6" x14ac:dyDescent="0.3">
      <c r="A13" s="35" t="s">
        <v>42</v>
      </c>
      <c r="B13" s="41"/>
      <c r="C13" s="4"/>
      <c r="D13" s="4"/>
      <c r="E13" s="41"/>
      <c r="F13" s="47"/>
      <c r="G13" s="38"/>
    </row>
    <row r="14" spans="1:12" x14ac:dyDescent="0.3">
      <c r="A14" s="5" t="s">
        <v>69</v>
      </c>
      <c r="B14" s="41">
        <v>1184</v>
      </c>
      <c r="C14" s="4">
        <f t="shared" ref="C14:C21" si="2">RANK(F14,$F$7:$F$68,1)</f>
        <v>23</v>
      </c>
      <c r="D14" s="4"/>
      <c r="E14" s="41">
        <v>13</v>
      </c>
      <c r="F14" s="47">
        <v>21.16</v>
      </c>
      <c r="G14" s="38" t="s">
        <v>42</v>
      </c>
    </row>
    <row r="15" spans="1:12" x14ac:dyDescent="0.3">
      <c r="A15" s="5" t="s">
        <v>70</v>
      </c>
      <c r="B15" s="41">
        <v>1185</v>
      </c>
      <c r="C15" s="4">
        <f t="shared" si="2"/>
        <v>1</v>
      </c>
      <c r="D15" s="4"/>
      <c r="E15" s="41">
        <v>1</v>
      </c>
      <c r="F15" s="47">
        <v>14.13</v>
      </c>
      <c r="G15" s="38" t="s">
        <v>42</v>
      </c>
    </row>
    <row r="16" spans="1:12" x14ac:dyDescent="0.3">
      <c r="A16" s="5" t="s">
        <v>71</v>
      </c>
      <c r="B16" s="41">
        <v>1186</v>
      </c>
      <c r="C16" s="4">
        <f t="shared" si="2"/>
        <v>5</v>
      </c>
      <c r="D16" s="4"/>
      <c r="E16" s="41">
        <v>3</v>
      </c>
      <c r="F16" s="47">
        <v>16.32</v>
      </c>
      <c r="G16" s="38" t="s">
        <v>42</v>
      </c>
    </row>
    <row r="17" spans="1:7" x14ac:dyDescent="0.3">
      <c r="A17" s="5" t="s">
        <v>72</v>
      </c>
      <c r="B17" s="41">
        <v>1187</v>
      </c>
      <c r="C17" s="4">
        <f t="shared" si="2"/>
        <v>6</v>
      </c>
      <c r="D17" s="4"/>
      <c r="E17" s="41">
        <v>4</v>
      </c>
      <c r="F17" s="47">
        <v>16.36</v>
      </c>
      <c r="G17" s="38" t="s">
        <v>42</v>
      </c>
    </row>
    <row r="18" spans="1:7" x14ac:dyDescent="0.3">
      <c r="A18" s="5" t="s">
        <v>207</v>
      </c>
      <c r="B18" s="41">
        <v>1188</v>
      </c>
      <c r="C18" s="4" t="e">
        <f t="shared" si="2"/>
        <v>#N/A</v>
      </c>
      <c r="D18" s="4"/>
      <c r="E18" s="41"/>
      <c r="F18" s="47"/>
      <c r="G18" s="38" t="s">
        <v>42</v>
      </c>
    </row>
    <row r="19" spans="1:7" x14ac:dyDescent="0.3">
      <c r="A19" s="5" t="s">
        <v>208</v>
      </c>
      <c r="B19" s="41">
        <v>1189</v>
      </c>
      <c r="C19" s="4">
        <f t="shared" si="2"/>
        <v>7</v>
      </c>
      <c r="D19" s="4"/>
      <c r="E19" s="41">
        <v>5</v>
      </c>
      <c r="F19" s="47">
        <v>16.5</v>
      </c>
      <c r="G19" s="38" t="s">
        <v>42</v>
      </c>
    </row>
    <row r="20" spans="1:7" x14ac:dyDescent="0.3">
      <c r="A20" s="5" t="s">
        <v>209</v>
      </c>
      <c r="B20" s="41">
        <v>1190</v>
      </c>
      <c r="C20" s="4">
        <f t="shared" si="2"/>
        <v>26</v>
      </c>
      <c r="D20" s="4"/>
      <c r="E20" s="41">
        <v>16</v>
      </c>
      <c r="F20" s="47">
        <v>22.47</v>
      </c>
      <c r="G20" s="38" t="s">
        <v>42</v>
      </c>
    </row>
    <row r="21" spans="1:7" x14ac:dyDescent="0.3">
      <c r="A21" s="5" t="s">
        <v>73</v>
      </c>
      <c r="B21" s="41">
        <v>1191</v>
      </c>
      <c r="C21" s="4">
        <f t="shared" si="2"/>
        <v>4</v>
      </c>
      <c r="D21" s="4"/>
      <c r="E21" s="41">
        <v>2</v>
      </c>
      <c r="F21" s="47">
        <v>16.239999999999998</v>
      </c>
      <c r="G21" s="38" t="s">
        <v>42</v>
      </c>
    </row>
    <row r="22" spans="1:7" x14ac:dyDescent="0.3">
      <c r="A22" s="11" t="s">
        <v>210</v>
      </c>
      <c r="B22" s="41">
        <v>1192</v>
      </c>
      <c r="C22" s="4">
        <f t="shared" ref="C22" si="3">RANK(F22,$F$7:$F$68,1)</f>
        <v>24</v>
      </c>
      <c r="D22" s="4"/>
      <c r="E22" s="73">
        <v>14</v>
      </c>
      <c r="F22" s="47">
        <v>21.49</v>
      </c>
      <c r="G22" s="38" t="s">
        <v>42</v>
      </c>
    </row>
    <row r="23" spans="1:7" x14ac:dyDescent="0.3">
      <c r="A23" s="11"/>
      <c r="B23" s="41"/>
      <c r="C23" s="4"/>
      <c r="D23" s="4"/>
      <c r="E23" s="57">
        <f>SUM(E15,E21,E16,E17,E19)</f>
        <v>15</v>
      </c>
      <c r="F23" s="47"/>
      <c r="G23" s="38"/>
    </row>
    <row r="24" spans="1:7" ht="15.6" x14ac:dyDescent="0.3">
      <c r="A24" s="35" t="s">
        <v>36</v>
      </c>
      <c r="B24" s="41"/>
      <c r="C24" s="4"/>
      <c r="D24" s="4"/>
      <c r="E24" s="41"/>
      <c r="F24" s="47"/>
      <c r="G24" s="38" t="s">
        <v>19</v>
      </c>
    </row>
    <row r="25" spans="1:7" x14ac:dyDescent="0.3">
      <c r="A25" s="11" t="s">
        <v>206</v>
      </c>
      <c r="B25" s="41">
        <v>1193</v>
      </c>
      <c r="C25" s="4">
        <f t="shared" ref="C25:C27" si="4">RANK(F25,$F$7:$F$68,1)</f>
        <v>10</v>
      </c>
      <c r="D25" s="4"/>
      <c r="E25" s="41"/>
      <c r="F25" s="47">
        <v>17.59</v>
      </c>
      <c r="G25" s="38" t="s">
        <v>36</v>
      </c>
    </row>
    <row r="26" spans="1:7" x14ac:dyDescent="0.3">
      <c r="A26" s="11" t="s">
        <v>41</v>
      </c>
      <c r="B26" s="41">
        <v>1194</v>
      </c>
      <c r="C26" s="4" t="e">
        <f t="shared" si="4"/>
        <v>#N/A</v>
      </c>
      <c r="D26" s="4"/>
      <c r="E26" s="41"/>
      <c r="F26" s="47"/>
      <c r="G26" s="38" t="s">
        <v>36</v>
      </c>
    </row>
    <row r="27" spans="1:7" x14ac:dyDescent="0.3">
      <c r="A27" s="11" t="s">
        <v>40</v>
      </c>
      <c r="B27" s="41">
        <v>1195</v>
      </c>
      <c r="C27" s="4">
        <f t="shared" si="4"/>
        <v>3</v>
      </c>
      <c r="D27" s="4"/>
      <c r="E27" s="41"/>
      <c r="F27" s="47">
        <v>15.28</v>
      </c>
      <c r="G27" s="38" t="s">
        <v>36</v>
      </c>
    </row>
    <row r="28" spans="1:7" x14ac:dyDescent="0.3">
      <c r="A28" s="11"/>
      <c r="B28" s="41"/>
      <c r="C28" s="4"/>
      <c r="D28" s="4"/>
      <c r="E28" s="73"/>
      <c r="F28" s="47"/>
      <c r="G28" s="38" t="s">
        <v>36</v>
      </c>
    </row>
    <row r="29" spans="1:7" ht="15.6" x14ac:dyDescent="0.3">
      <c r="A29" s="35" t="s">
        <v>16</v>
      </c>
      <c r="B29" s="41"/>
      <c r="C29" s="4"/>
      <c r="D29" s="4"/>
      <c r="E29" s="41"/>
      <c r="F29" s="47"/>
      <c r="G29" s="38"/>
    </row>
    <row r="30" spans="1:7" x14ac:dyDescent="0.3">
      <c r="A30" s="5" t="s">
        <v>67</v>
      </c>
      <c r="B30" s="41">
        <v>1345</v>
      </c>
      <c r="C30" s="4">
        <f t="shared" ref="C30:C32" si="5">RANK(F30,$F$7:$F$68,1)</f>
        <v>34</v>
      </c>
      <c r="D30" s="4"/>
      <c r="E30" s="41"/>
      <c r="F30" s="47">
        <v>27.12</v>
      </c>
      <c r="G30" s="38" t="s">
        <v>16</v>
      </c>
    </row>
    <row r="31" spans="1:7" x14ac:dyDescent="0.3">
      <c r="A31" s="5" t="s">
        <v>211</v>
      </c>
      <c r="B31" s="41">
        <v>1346</v>
      </c>
      <c r="C31" s="4">
        <f t="shared" si="5"/>
        <v>33</v>
      </c>
      <c r="D31" s="4"/>
      <c r="E31" s="41"/>
      <c r="F31" s="47">
        <v>25.49</v>
      </c>
      <c r="G31" s="38" t="s">
        <v>16</v>
      </c>
    </row>
    <row r="32" spans="1:7" x14ac:dyDescent="0.3">
      <c r="A32" s="5" t="s">
        <v>68</v>
      </c>
      <c r="B32" s="41">
        <v>1347</v>
      </c>
      <c r="C32" s="4">
        <f t="shared" si="5"/>
        <v>27</v>
      </c>
      <c r="D32" s="4"/>
      <c r="E32" s="41"/>
      <c r="F32" s="47">
        <v>23.15</v>
      </c>
      <c r="G32" s="38" t="s">
        <v>16</v>
      </c>
    </row>
    <row r="33" spans="1:7" x14ac:dyDescent="0.3">
      <c r="A33" s="11"/>
      <c r="B33" s="41"/>
      <c r="C33" s="4"/>
      <c r="D33" s="4"/>
      <c r="E33" s="41"/>
      <c r="F33" s="47"/>
      <c r="G33" s="38" t="s">
        <v>16</v>
      </c>
    </row>
    <row r="34" spans="1:7" ht="15.6" x14ac:dyDescent="0.3">
      <c r="A34" s="35" t="s">
        <v>19</v>
      </c>
      <c r="B34" s="41"/>
      <c r="C34" s="4"/>
      <c r="D34" s="4"/>
      <c r="E34" s="41"/>
      <c r="F34" s="47"/>
      <c r="G34" s="38" t="s">
        <v>0</v>
      </c>
    </row>
    <row r="35" spans="1:7" x14ac:dyDescent="0.3">
      <c r="A35" s="5" t="s">
        <v>212</v>
      </c>
      <c r="B35" s="41">
        <v>1270</v>
      </c>
      <c r="C35" s="4">
        <f t="shared" ref="C35:C39" si="6">RANK(F35,$F$7:$F$68,1)</f>
        <v>25</v>
      </c>
      <c r="D35" s="4"/>
      <c r="E35" s="41">
        <v>15</v>
      </c>
      <c r="F35" s="47">
        <v>22.19</v>
      </c>
      <c r="G35" s="38" t="s">
        <v>19</v>
      </c>
    </row>
    <row r="36" spans="1:7" x14ac:dyDescent="0.3">
      <c r="A36" s="5" t="s">
        <v>213</v>
      </c>
      <c r="B36" s="41">
        <v>1271</v>
      </c>
      <c r="C36" s="4">
        <f t="shared" si="6"/>
        <v>29</v>
      </c>
      <c r="D36" s="4"/>
      <c r="E36" s="41">
        <v>18</v>
      </c>
      <c r="F36" s="47">
        <v>23.54</v>
      </c>
      <c r="G36" s="38" t="s">
        <v>19</v>
      </c>
    </row>
    <row r="37" spans="1:7" x14ac:dyDescent="0.3">
      <c r="A37" s="5" t="s">
        <v>214</v>
      </c>
      <c r="B37" s="41">
        <v>1272</v>
      </c>
      <c r="C37" s="4">
        <f t="shared" si="6"/>
        <v>32</v>
      </c>
      <c r="D37" s="4"/>
      <c r="E37" s="41"/>
      <c r="F37" s="47">
        <v>25.35</v>
      </c>
      <c r="G37" s="38" t="s">
        <v>19</v>
      </c>
    </row>
    <row r="38" spans="1:7" x14ac:dyDescent="0.3">
      <c r="A38" s="5" t="s">
        <v>215</v>
      </c>
      <c r="B38" s="41">
        <v>1273</v>
      </c>
      <c r="C38" s="4">
        <f t="shared" si="6"/>
        <v>28</v>
      </c>
      <c r="D38" s="4"/>
      <c r="E38" s="41">
        <v>17</v>
      </c>
      <c r="F38" s="47">
        <v>23.27</v>
      </c>
      <c r="G38" s="38" t="s">
        <v>19</v>
      </c>
    </row>
    <row r="39" spans="1:7" x14ac:dyDescent="0.3">
      <c r="A39" s="5" t="s">
        <v>216</v>
      </c>
      <c r="B39" s="41">
        <v>1274</v>
      </c>
      <c r="C39" s="4">
        <f t="shared" si="6"/>
        <v>30</v>
      </c>
      <c r="D39" s="4"/>
      <c r="E39" s="41">
        <v>19</v>
      </c>
      <c r="F39" s="47">
        <v>24.04</v>
      </c>
      <c r="G39" s="38" t="s">
        <v>19</v>
      </c>
    </row>
    <row r="40" spans="1:7" x14ac:dyDescent="0.3">
      <c r="A40" s="5" t="s">
        <v>217</v>
      </c>
      <c r="B40" s="41">
        <v>1275</v>
      </c>
      <c r="C40" s="4">
        <f t="shared" ref="C40" si="7">RANK(F40,$F$7:$F$68,1)</f>
        <v>18</v>
      </c>
      <c r="D40" s="4"/>
      <c r="E40" s="41">
        <v>10</v>
      </c>
      <c r="F40" s="47">
        <v>19.170000000000002</v>
      </c>
      <c r="G40" s="38" t="s">
        <v>19</v>
      </c>
    </row>
    <row r="41" spans="1:7" x14ac:dyDescent="0.3">
      <c r="A41" s="11"/>
      <c r="B41" s="41"/>
      <c r="C41" s="4"/>
      <c r="D41" s="4"/>
      <c r="E41" s="57">
        <f>SUM(E35:E40)</f>
        <v>79</v>
      </c>
      <c r="F41" s="47"/>
      <c r="G41" s="38" t="s">
        <v>37</v>
      </c>
    </row>
    <row r="42" spans="1:7" ht="15.6" x14ac:dyDescent="0.3">
      <c r="A42" s="35" t="s">
        <v>9</v>
      </c>
      <c r="B42" s="23"/>
      <c r="C42" s="4"/>
      <c r="D42" s="10"/>
      <c r="E42" s="23"/>
      <c r="F42" s="43"/>
      <c r="G42" s="50"/>
    </row>
    <row r="43" spans="1:7" x14ac:dyDescent="0.3">
      <c r="A43" s="11" t="s">
        <v>64</v>
      </c>
      <c r="B43" s="41">
        <v>1145</v>
      </c>
      <c r="C43" s="4">
        <f t="shared" ref="C43:C44" si="8">RANK(F43,$F$7:$F$68,1)</f>
        <v>12</v>
      </c>
      <c r="D43" s="10"/>
      <c r="E43" s="23"/>
      <c r="F43" s="43">
        <v>18.25</v>
      </c>
      <c r="G43" s="94" t="s">
        <v>9</v>
      </c>
    </row>
    <row r="44" spans="1:7" x14ac:dyDescent="0.3">
      <c r="A44" s="11" t="s">
        <v>65</v>
      </c>
      <c r="B44" s="41">
        <v>1146</v>
      </c>
      <c r="C44" s="4">
        <f t="shared" si="8"/>
        <v>22</v>
      </c>
      <c r="D44" s="10"/>
      <c r="E44" s="23"/>
      <c r="F44" s="43">
        <v>21.02</v>
      </c>
      <c r="G44" s="94" t="s">
        <v>9</v>
      </c>
    </row>
    <row r="45" spans="1:7" x14ac:dyDescent="0.3">
      <c r="A45" s="11" t="s">
        <v>66</v>
      </c>
      <c r="B45" s="41">
        <v>1147</v>
      </c>
      <c r="C45" s="4">
        <f>RANK(F45,$F$7:$F$68,1)</f>
        <v>35</v>
      </c>
      <c r="D45" s="10"/>
      <c r="E45" s="23"/>
      <c r="F45" s="43">
        <v>28.46</v>
      </c>
      <c r="G45" s="94" t="s">
        <v>9</v>
      </c>
    </row>
    <row r="46" spans="1:7" x14ac:dyDescent="0.3">
      <c r="A46" s="50"/>
      <c r="B46" s="51"/>
      <c r="C46" s="31"/>
      <c r="D46" s="31"/>
      <c r="E46" s="51"/>
      <c r="F46" s="45"/>
      <c r="G46" s="50"/>
    </row>
    <row r="47" spans="1:7" ht="15.6" x14ac:dyDescent="0.3">
      <c r="A47" s="35" t="s">
        <v>31</v>
      </c>
      <c r="B47" s="23"/>
      <c r="C47" s="10"/>
      <c r="D47" s="10"/>
      <c r="E47" s="23"/>
      <c r="F47" s="43"/>
      <c r="G47" s="50"/>
    </row>
    <row r="48" spans="1:7" x14ac:dyDescent="0.3">
      <c r="A48" s="107" t="s">
        <v>281</v>
      </c>
      <c r="B48" s="23"/>
      <c r="C48" s="4">
        <f>RANK(F48,$F$7:$F$68,1)</f>
        <v>11</v>
      </c>
      <c r="D48" s="10"/>
      <c r="E48" s="23"/>
      <c r="F48" s="43">
        <v>18.18</v>
      </c>
      <c r="G48" s="92" t="s">
        <v>31</v>
      </c>
    </row>
    <row r="49" spans="1:7" x14ac:dyDescent="0.3">
      <c r="A49" s="11"/>
      <c r="B49" s="23"/>
      <c r="C49" s="10"/>
      <c r="D49" s="10"/>
      <c r="E49" s="23"/>
      <c r="F49" s="43"/>
      <c r="G49" s="50"/>
    </row>
    <row r="50" spans="1:7" ht="15.6" x14ac:dyDescent="0.3">
      <c r="A50" s="35" t="s">
        <v>89</v>
      </c>
      <c r="B50" s="23"/>
      <c r="C50" s="10"/>
      <c r="D50" s="10"/>
      <c r="E50" s="23"/>
      <c r="F50" s="43"/>
      <c r="G50" s="50"/>
    </row>
    <row r="51" spans="1:7" x14ac:dyDescent="0.3">
      <c r="A51" s="107" t="s">
        <v>287</v>
      </c>
      <c r="B51" s="23"/>
      <c r="C51" s="4">
        <f>RANK(F51,$F$7:$F$68,1)</f>
        <v>36</v>
      </c>
      <c r="D51" s="10"/>
      <c r="E51" s="23"/>
      <c r="F51" s="43">
        <v>34.090000000000003</v>
      </c>
      <c r="G51" s="53" t="s">
        <v>89</v>
      </c>
    </row>
    <row r="52" spans="1:7" ht="15.6" x14ac:dyDescent="0.3">
      <c r="A52" s="109" t="s">
        <v>194</v>
      </c>
      <c r="B52" s="109"/>
      <c r="C52" s="110"/>
      <c r="D52" s="110"/>
      <c r="E52" s="110"/>
      <c r="F52" s="110"/>
      <c r="G52" s="50"/>
    </row>
    <row r="53" spans="1:7" ht="15.6" x14ac:dyDescent="0.3">
      <c r="A53" s="111" t="s">
        <v>44</v>
      </c>
      <c r="B53" s="111"/>
      <c r="C53" s="111"/>
      <c r="D53" s="111"/>
      <c r="E53" s="111"/>
      <c r="F53" s="111"/>
      <c r="G53" s="50"/>
    </row>
    <row r="54" spans="1:7" ht="15.6" x14ac:dyDescent="0.3">
      <c r="A54" s="35" t="s">
        <v>263</v>
      </c>
      <c r="B54" s="23"/>
      <c r="C54" s="10"/>
      <c r="D54" s="10"/>
      <c r="E54" s="23"/>
      <c r="F54" s="43"/>
      <c r="G54" s="50"/>
    </row>
    <row r="55" spans="1:7" x14ac:dyDescent="0.3">
      <c r="A55" s="11" t="s">
        <v>271</v>
      </c>
      <c r="B55" s="41">
        <v>1365</v>
      </c>
      <c r="C55" s="4">
        <f>RANK(F55,$F$7:$F$68,1)</f>
        <v>17</v>
      </c>
      <c r="D55" s="10"/>
      <c r="E55" s="23"/>
      <c r="F55" s="43">
        <v>19.05</v>
      </c>
      <c r="G55" s="53" t="s">
        <v>263</v>
      </c>
    </row>
    <row r="56" spans="1:7" x14ac:dyDescent="0.3">
      <c r="A56" s="11" t="s">
        <v>272</v>
      </c>
      <c r="B56" s="41">
        <v>1366</v>
      </c>
      <c r="C56" s="4">
        <f t="shared" ref="C56:C59" si="9">RANK(F56,$F$7:$F$68,1)</f>
        <v>19</v>
      </c>
      <c r="D56" s="10"/>
      <c r="E56" s="23"/>
      <c r="F56" s="43">
        <v>20.39</v>
      </c>
      <c r="G56" s="53" t="s">
        <v>263</v>
      </c>
    </row>
    <row r="57" spans="1:7" x14ac:dyDescent="0.3">
      <c r="A57" s="11" t="s">
        <v>273</v>
      </c>
      <c r="B57" s="41">
        <v>1367</v>
      </c>
      <c r="C57" s="4" t="e">
        <f t="shared" si="9"/>
        <v>#N/A</v>
      </c>
      <c r="D57" s="10"/>
      <c r="E57" s="23"/>
      <c r="F57" s="43"/>
      <c r="G57" s="53" t="s">
        <v>263</v>
      </c>
    </row>
    <row r="58" spans="1:7" x14ac:dyDescent="0.3">
      <c r="A58" s="11" t="s">
        <v>274</v>
      </c>
      <c r="B58" s="41">
        <v>1368</v>
      </c>
      <c r="C58" s="4">
        <f t="shared" si="9"/>
        <v>31</v>
      </c>
      <c r="D58" s="10"/>
      <c r="E58" s="23"/>
      <c r="F58" s="43">
        <v>24.22</v>
      </c>
      <c r="G58" s="53" t="s">
        <v>263</v>
      </c>
    </row>
    <row r="59" spans="1:7" x14ac:dyDescent="0.3">
      <c r="A59" s="11" t="s">
        <v>275</v>
      </c>
      <c r="B59" s="41">
        <v>1369</v>
      </c>
      <c r="C59" s="4" t="e">
        <f t="shared" si="9"/>
        <v>#N/A</v>
      </c>
      <c r="D59" s="10"/>
      <c r="E59" s="23"/>
      <c r="F59" s="43"/>
      <c r="G59" s="53" t="s">
        <v>263</v>
      </c>
    </row>
    <row r="60" spans="1:7" x14ac:dyDescent="0.3">
      <c r="A60" s="50"/>
      <c r="B60" s="51"/>
      <c r="C60" s="31"/>
      <c r="D60" s="31"/>
      <c r="E60" s="108"/>
      <c r="F60" s="45"/>
      <c r="G60" s="50"/>
    </row>
    <row r="61" spans="1:7" ht="15.6" x14ac:dyDescent="0.3">
      <c r="A61" s="35" t="s">
        <v>98</v>
      </c>
      <c r="B61" s="23"/>
      <c r="C61" s="10"/>
      <c r="D61" s="10"/>
      <c r="E61" s="106"/>
      <c r="F61" s="43"/>
      <c r="G61" s="50"/>
    </row>
    <row r="62" spans="1:7" x14ac:dyDescent="0.3">
      <c r="A62" s="107" t="s">
        <v>280</v>
      </c>
      <c r="B62" s="23"/>
      <c r="C62" s="4">
        <f>RANK(F62,$F$7:$F$68,1)</f>
        <v>8</v>
      </c>
      <c r="D62" s="10"/>
      <c r="E62" s="4">
        <v>6</v>
      </c>
      <c r="F62" s="43">
        <v>17.27</v>
      </c>
      <c r="G62" s="92" t="s">
        <v>98</v>
      </c>
    </row>
    <row r="63" spans="1:7" x14ac:dyDescent="0.3">
      <c r="A63" s="107" t="s">
        <v>282</v>
      </c>
      <c r="B63" s="23"/>
      <c r="C63" s="4">
        <f t="shared" ref="C63:C67" si="10">RANK(F63,$F$7:$F$68,1)</f>
        <v>13</v>
      </c>
      <c r="D63" s="10"/>
      <c r="E63" s="4">
        <v>7</v>
      </c>
      <c r="F63" s="43">
        <v>18.260000000000002</v>
      </c>
      <c r="G63" s="92" t="s">
        <v>98</v>
      </c>
    </row>
    <row r="64" spans="1:7" x14ac:dyDescent="0.3">
      <c r="A64" s="107" t="s">
        <v>283</v>
      </c>
      <c r="B64" s="23"/>
      <c r="C64" s="4">
        <f t="shared" si="10"/>
        <v>14</v>
      </c>
      <c r="D64" s="10"/>
      <c r="E64" s="4">
        <v>8</v>
      </c>
      <c r="F64" s="43">
        <v>18.48</v>
      </c>
      <c r="G64" s="92" t="s">
        <v>98</v>
      </c>
    </row>
    <row r="65" spans="1:7" x14ac:dyDescent="0.3">
      <c r="A65" s="107" t="s">
        <v>284</v>
      </c>
      <c r="B65" s="23"/>
      <c r="C65" s="4">
        <f t="shared" si="10"/>
        <v>15</v>
      </c>
      <c r="D65" s="10"/>
      <c r="E65" s="4">
        <v>9</v>
      </c>
      <c r="F65" s="43">
        <v>18.489999999999998</v>
      </c>
      <c r="G65" s="92" t="s">
        <v>98</v>
      </c>
    </row>
    <row r="66" spans="1:7" x14ac:dyDescent="0.3">
      <c r="A66" s="107" t="s">
        <v>285</v>
      </c>
      <c r="B66" s="23"/>
      <c r="C66" s="4">
        <f t="shared" si="10"/>
        <v>20</v>
      </c>
      <c r="D66" s="10"/>
      <c r="E66" s="4">
        <v>11</v>
      </c>
      <c r="F66" s="43">
        <v>21</v>
      </c>
      <c r="G66" s="92" t="s">
        <v>98</v>
      </c>
    </row>
    <row r="67" spans="1:7" x14ac:dyDescent="0.3">
      <c r="A67" s="107" t="s">
        <v>286</v>
      </c>
      <c r="B67" s="23"/>
      <c r="C67" s="4">
        <f t="shared" si="10"/>
        <v>21</v>
      </c>
      <c r="D67" s="10"/>
      <c r="E67" s="4">
        <v>12</v>
      </c>
      <c r="F67" s="43">
        <v>21.01</v>
      </c>
      <c r="G67" s="92" t="s">
        <v>98</v>
      </c>
    </row>
    <row r="68" spans="1:7" x14ac:dyDescent="0.3">
      <c r="A68" s="50"/>
      <c r="B68" s="51"/>
      <c r="C68" s="31"/>
      <c r="D68" s="31"/>
      <c r="E68" s="57">
        <f>SUM(E62:E66)</f>
        <v>41</v>
      </c>
      <c r="F68" s="45"/>
      <c r="G68" s="50"/>
    </row>
    <row r="69" spans="1:7" ht="18" customHeight="1" x14ac:dyDescent="0.3">
      <c r="A69" s="50"/>
      <c r="B69" s="51"/>
      <c r="C69" s="31"/>
      <c r="D69" s="31"/>
      <c r="E69" s="51"/>
      <c r="F69" s="45"/>
    </row>
    <row r="70" spans="1:7" ht="18" customHeight="1" x14ac:dyDescent="0.3">
      <c r="A70" s="50"/>
      <c r="B70" s="51"/>
      <c r="C70" s="31"/>
      <c r="D70" s="31"/>
      <c r="E70" s="51"/>
      <c r="F70" s="45"/>
    </row>
    <row r="71" spans="1:7" ht="18" customHeight="1" x14ac:dyDescent="0.3">
      <c r="A71" s="12"/>
      <c r="D71" s="12"/>
    </row>
    <row r="72" spans="1:7" ht="18" customHeight="1" x14ac:dyDescent="0.35">
      <c r="A72" s="15" t="s">
        <v>5</v>
      </c>
      <c r="B72" s="48"/>
    </row>
    <row r="73" spans="1:7" ht="18" customHeight="1" x14ac:dyDescent="0.35">
      <c r="A73" s="112" t="s">
        <v>7</v>
      </c>
      <c r="B73" s="113"/>
      <c r="C73" s="10"/>
      <c r="D73" s="17" t="s">
        <v>1</v>
      </c>
    </row>
    <row r="74" spans="1:7" ht="18" customHeight="1" x14ac:dyDescent="0.35">
      <c r="A74" s="114" t="str">
        <f>INDEX($A$7:$C$68,MATCH(1,$C$7:$C$69,0),1)</f>
        <v>Schylar Anderson</v>
      </c>
      <c r="B74" s="115"/>
      <c r="C74" s="17">
        <v>1</v>
      </c>
      <c r="D74" s="35" t="str">
        <f>INDEX($A$7:$G$68,MATCH(1,$C$7:$C$68,0),7)</f>
        <v>Stamford</v>
      </c>
    </row>
    <row r="75" spans="1:7" ht="18" customHeight="1" x14ac:dyDescent="0.35">
      <c r="A75" s="114" t="str">
        <f>INDEX($A$7:$C$68,MATCH(2,$C$7:$C$69,0),1)</f>
        <v>Saylor Smith</v>
      </c>
      <c r="B75" s="115"/>
      <c r="C75" s="17">
        <v>2</v>
      </c>
      <c r="D75" s="35" t="str">
        <f>INDEX($A$7:$G$68,MATCH(2,$C$7:$C$68,0),7)</f>
        <v>Roby</v>
      </c>
    </row>
    <row r="76" spans="1:7" ht="18" customHeight="1" x14ac:dyDescent="0.35">
      <c r="A76" s="114" t="str">
        <f>INDEX($A$7:$C$68,MATCH(3,$C$7:$C$69,0),1)</f>
        <v>Blakely Pritchard</v>
      </c>
      <c r="B76" s="115"/>
      <c r="C76" s="17">
        <v>3</v>
      </c>
      <c r="D76" s="35" t="str">
        <f>INDEX($A$7:$G$68,MATCH(3,$C$7:$C$68,0),7)</f>
        <v>Blackwell</v>
      </c>
    </row>
    <row r="77" spans="1:7" ht="18" customHeight="1" x14ac:dyDescent="0.35">
      <c r="A77" s="114" t="str">
        <f>INDEX($A$7:$C$68,MATCH(4,$C$7:$C$69,0),1)</f>
        <v>Kenzlie Salazar</v>
      </c>
      <c r="B77" s="115"/>
      <c r="C77" s="17">
        <v>4</v>
      </c>
      <c r="D77" s="35" t="str">
        <f>INDEX($A$7:$G$68,MATCH(4,$C$7:$C$68,0),7)</f>
        <v>Stamford</v>
      </c>
    </row>
    <row r="78" spans="1:7" ht="18" customHeight="1" x14ac:dyDescent="0.35">
      <c r="A78" s="114" t="str">
        <f>INDEX($A$7:$C$68,MATCH(5,$C$7:$C$69,0),1)</f>
        <v>Zaylee Bernal</v>
      </c>
      <c r="B78" s="115"/>
      <c r="C78" s="17">
        <v>5</v>
      </c>
      <c r="D78" s="35" t="str">
        <f>INDEX($A$7:$G$68,MATCH(5,$C$7:$C$68,0),7)</f>
        <v>Stamford</v>
      </c>
    </row>
    <row r="79" spans="1:7" ht="18" customHeight="1" x14ac:dyDescent="0.35">
      <c r="A79" s="114" t="str">
        <f>INDEX($A$7:$C$68,MATCH(6,$C$7:$C$69,0),1)</f>
        <v>Khloe Cantu</v>
      </c>
      <c r="B79" s="115"/>
      <c r="C79" s="17">
        <v>6</v>
      </c>
      <c r="D79" s="35" t="str">
        <f>INDEX($A$7:$G$68,MATCH(6,$C$7:$C$68,0),7)</f>
        <v>Stamford</v>
      </c>
    </row>
    <row r="80" spans="1:7" ht="18" customHeight="1" x14ac:dyDescent="0.35">
      <c r="A80" s="114" t="str">
        <f>INDEX($A$7:$C$68,MATCH(7,$C$7:$C$69,0),1)</f>
        <v>Carlee Levens</v>
      </c>
      <c r="B80" s="115"/>
      <c r="C80" s="17">
        <v>7</v>
      </c>
      <c r="D80" s="35" t="str">
        <f>INDEX($A$7:$G$68,MATCH(7,$C$7:$C$68,0),7)</f>
        <v>Stamford</v>
      </c>
    </row>
    <row r="81" spans="1:12" s="22" customFormat="1" ht="18" customHeight="1" x14ac:dyDescent="0.35">
      <c r="A81" s="114" t="str">
        <f>INDEX($A$7:$C$68,MATCH(8,$C$7:$C$69,0),1)</f>
        <v>Najely Hernandez</v>
      </c>
      <c r="B81" s="115"/>
      <c r="C81" s="17">
        <v>8</v>
      </c>
      <c r="D81" s="35" t="str">
        <f>INDEX($A$7:$G$68,MATCH(8,$C$7:$C$68,0),7)</f>
        <v>Anson</v>
      </c>
      <c r="F81" s="46"/>
      <c r="G81"/>
      <c r="H81"/>
      <c r="I81"/>
      <c r="J81"/>
      <c r="K81"/>
      <c r="L81"/>
    </row>
    <row r="82" spans="1:12" s="22" customFormat="1" ht="18" customHeight="1" x14ac:dyDescent="0.35">
      <c r="A82" s="114" t="str">
        <f>INDEX($A$7:$C$68,MATCH(9,$C$7:$C$69,0),1)</f>
        <v>Kassidy Daniel</v>
      </c>
      <c r="B82" s="115"/>
      <c r="C82" s="17">
        <v>9</v>
      </c>
      <c r="D82" s="35" t="str">
        <f>INDEX($A$7:$G$68,MATCH(9,$C$7:$C$68,0),7)</f>
        <v>Roby</v>
      </c>
      <c r="F82" s="46"/>
      <c r="G82"/>
      <c r="H82"/>
      <c r="I82"/>
      <c r="J82"/>
      <c r="K82"/>
      <c r="L82"/>
    </row>
    <row r="83" spans="1:12" s="22" customFormat="1" ht="18" customHeight="1" x14ac:dyDescent="0.35">
      <c r="A83" s="114" t="str">
        <f>INDEX($A$7:$C$68,MATCH(10,$C$7:$C$69,0),1)</f>
        <v>Brylea Wotjek</v>
      </c>
      <c r="B83" s="115"/>
      <c r="C83" s="17">
        <v>10</v>
      </c>
      <c r="D83" s="35" t="str">
        <f>INDEX($A$7:$G$68,MATCH(10,$C$7:$C$68,0),7)</f>
        <v>Blackwell</v>
      </c>
      <c r="F83" s="46"/>
      <c r="G83"/>
      <c r="H83"/>
      <c r="I83"/>
      <c r="J83"/>
      <c r="K83"/>
      <c r="L83"/>
    </row>
    <row r="84" spans="1:12" s="22" customFormat="1" ht="18" customHeight="1" x14ac:dyDescent="0.3">
      <c r="A84" s="9"/>
      <c r="B84" s="49"/>
      <c r="C84" s="27"/>
      <c r="D84"/>
      <c r="F84" s="46"/>
      <c r="G84"/>
      <c r="H84"/>
      <c r="I84"/>
      <c r="J84"/>
      <c r="K84"/>
      <c r="L84"/>
    </row>
    <row r="85" spans="1:12" s="22" customFormat="1" ht="18" customHeight="1" x14ac:dyDescent="0.35">
      <c r="A85" s="15" t="s">
        <v>6</v>
      </c>
      <c r="B85" s="48"/>
      <c r="C85" s="27"/>
      <c r="D85"/>
      <c r="F85" s="46"/>
      <c r="G85"/>
      <c r="H85"/>
      <c r="I85"/>
      <c r="J85"/>
      <c r="K85"/>
      <c r="L85"/>
    </row>
    <row r="86" spans="1:12" s="22" customFormat="1" ht="18" customHeight="1" x14ac:dyDescent="0.3">
      <c r="A86" s="118"/>
      <c r="B86" s="119"/>
      <c r="C86" s="10"/>
      <c r="D86"/>
      <c r="F86" s="46"/>
      <c r="G86"/>
      <c r="H86"/>
      <c r="I86"/>
      <c r="J86"/>
      <c r="K86"/>
      <c r="L86"/>
    </row>
    <row r="87" spans="1:12" s="22" customFormat="1" ht="18" customHeight="1" x14ac:dyDescent="0.35">
      <c r="A87" s="120" t="s">
        <v>42</v>
      </c>
      <c r="B87" s="120"/>
      <c r="C87" s="17">
        <v>1</v>
      </c>
      <c r="D87"/>
      <c r="F87" s="46"/>
      <c r="G87"/>
      <c r="H87"/>
      <c r="I87"/>
      <c r="J87"/>
      <c r="K87"/>
      <c r="L87"/>
    </row>
    <row r="88" spans="1:12" s="22" customFormat="1" ht="18" customHeight="1" x14ac:dyDescent="0.35">
      <c r="A88" s="120" t="s">
        <v>98</v>
      </c>
      <c r="B88" s="120"/>
      <c r="C88" s="17">
        <v>2</v>
      </c>
      <c r="D88"/>
      <c r="F88" s="46"/>
      <c r="G88"/>
      <c r="H88"/>
      <c r="I88"/>
      <c r="J88"/>
      <c r="K88"/>
      <c r="L88"/>
    </row>
    <row r="89" spans="1:12" s="22" customFormat="1" ht="18" customHeight="1" x14ac:dyDescent="0.35">
      <c r="A89" s="120" t="s">
        <v>19</v>
      </c>
      <c r="B89" s="120"/>
      <c r="C89" s="17">
        <v>3</v>
      </c>
      <c r="D89"/>
      <c r="F89" s="46"/>
      <c r="G89"/>
      <c r="H89"/>
      <c r="I89"/>
      <c r="J89"/>
      <c r="K89"/>
      <c r="L89"/>
    </row>
  </sheetData>
  <mergeCells count="19">
    <mergeCell ref="A89:B89"/>
    <mergeCell ref="A81:B81"/>
    <mergeCell ref="A82:B82"/>
    <mergeCell ref="A83:B83"/>
    <mergeCell ref="A86:B86"/>
    <mergeCell ref="A87:B87"/>
    <mergeCell ref="A88:B88"/>
    <mergeCell ref="A80:B80"/>
    <mergeCell ref="A1:F1"/>
    <mergeCell ref="A2:F2"/>
    <mergeCell ref="A73:B73"/>
    <mergeCell ref="A74:B74"/>
    <mergeCell ref="A75:B75"/>
    <mergeCell ref="A76:B76"/>
    <mergeCell ref="A77:B77"/>
    <mergeCell ref="A78:B78"/>
    <mergeCell ref="A79:B79"/>
    <mergeCell ref="A52:F52"/>
    <mergeCell ref="A53:F53"/>
  </mergeCells>
  <printOptions horizontalCentered="1"/>
  <pageMargins left="0.25" right="0.25" top="0.25" bottom="0.2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43" workbookViewId="0">
      <selection activeCell="D86" sqref="D86"/>
    </sheetView>
  </sheetViews>
  <sheetFormatPr defaultRowHeight="14.4" x14ac:dyDescent="0.3"/>
  <cols>
    <col min="1" max="1" width="24.88671875" bestFit="1" customWidth="1"/>
    <col min="2" max="2" width="7" customWidth="1"/>
    <col min="3" max="4" width="17.77734375" style="2" customWidth="1"/>
    <col min="5" max="5" width="16.44140625" style="2" customWidth="1"/>
    <col min="6" max="6" width="17" style="46" customWidth="1"/>
    <col min="7" max="7" width="21.109375" bestFit="1" customWidth="1"/>
    <col min="8" max="8" width="16" bestFit="1" customWidth="1"/>
  </cols>
  <sheetData>
    <row r="1" spans="1:11" ht="15" customHeight="1" x14ac:dyDescent="0.3">
      <c r="A1" s="109" t="s">
        <v>21</v>
      </c>
      <c r="B1" s="109"/>
      <c r="C1" s="110"/>
      <c r="D1" s="110"/>
      <c r="E1" s="110"/>
      <c r="F1" s="110"/>
    </row>
    <row r="2" spans="1:11" ht="15" customHeight="1" x14ac:dyDescent="0.3">
      <c r="A2" s="110" t="s">
        <v>205</v>
      </c>
      <c r="B2" s="110"/>
      <c r="C2" s="110"/>
      <c r="D2" s="110"/>
      <c r="E2" s="110"/>
      <c r="F2" s="110"/>
      <c r="G2" s="1"/>
      <c r="H2" s="1"/>
    </row>
    <row r="3" spans="1:11" ht="15" customHeight="1" x14ac:dyDescent="0.3">
      <c r="A3" s="6"/>
      <c r="B3" s="19"/>
      <c r="C3" s="13"/>
      <c r="D3" s="13"/>
      <c r="E3" s="6"/>
      <c r="F3" s="44"/>
      <c r="G3" s="1"/>
      <c r="H3" s="1"/>
    </row>
    <row r="4" spans="1:11" s="8" customFormat="1" ht="15" customHeight="1" x14ac:dyDescent="0.3">
      <c r="A4" s="6" t="s">
        <v>1</v>
      </c>
      <c r="B4" s="35" t="s">
        <v>20</v>
      </c>
      <c r="C4" s="13" t="s">
        <v>2</v>
      </c>
      <c r="D4" s="13" t="s">
        <v>3</v>
      </c>
      <c r="E4" s="6" t="s">
        <v>4</v>
      </c>
      <c r="F4" s="44" t="s">
        <v>12</v>
      </c>
    </row>
    <row r="5" spans="1:11" ht="15" customHeight="1" x14ac:dyDescent="0.3">
      <c r="A5" s="14" t="s">
        <v>9</v>
      </c>
      <c r="B5" s="21"/>
      <c r="C5" s="4"/>
      <c r="D5" s="4"/>
      <c r="E5" s="4"/>
      <c r="F5" s="43"/>
      <c r="I5" s="3"/>
      <c r="J5" s="3"/>
      <c r="K5" s="3"/>
    </row>
    <row r="6" spans="1:11" ht="15" customHeight="1" x14ac:dyDescent="0.3">
      <c r="A6" s="5" t="s">
        <v>27</v>
      </c>
      <c r="B6" s="41">
        <v>1148</v>
      </c>
      <c r="C6" s="4">
        <f>_xlfn.RANK.EQ(F6,$F$6:$F$65,1)</f>
        <v>23</v>
      </c>
      <c r="D6" s="4"/>
      <c r="E6" s="4"/>
      <c r="F6" s="43">
        <v>19.18</v>
      </c>
      <c r="G6" s="32" t="s">
        <v>9</v>
      </c>
    </row>
    <row r="7" spans="1:11" ht="15" customHeight="1" x14ac:dyDescent="0.3">
      <c r="A7" s="5"/>
      <c r="B7" s="41"/>
      <c r="C7" s="4"/>
      <c r="D7" s="4"/>
      <c r="E7" s="95"/>
      <c r="F7" s="43"/>
      <c r="G7" s="32"/>
    </row>
    <row r="8" spans="1:11" ht="15" customHeight="1" x14ac:dyDescent="0.3">
      <c r="A8" s="14" t="s">
        <v>0</v>
      </c>
      <c r="B8" s="4"/>
      <c r="C8" s="4"/>
      <c r="D8" s="4"/>
      <c r="E8" s="4"/>
      <c r="F8" s="43"/>
      <c r="G8" s="32"/>
    </row>
    <row r="9" spans="1:11" ht="15" customHeight="1" x14ac:dyDescent="0.3">
      <c r="A9" s="5" t="s">
        <v>28</v>
      </c>
      <c r="B9" s="41">
        <v>1129</v>
      </c>
      <c r="C9" s="4">
        <f>_xlfn.RANK.EQ(F9,$F$6:$F$65,1)</f>
        <v>1</v>
      </c>
      <c r="D9" s="4"/>
      <c r="E9" s="4">
        <v>1</v>
      </c>
      <c r="F9" s="43">
        <v>12.34</v>
      </c>
      <c r="G9" s="32" t="s">
        <v>0</v>
      </c>
    </row>
    <row r="10" spans="1:11" ht="15" customHeight="1" x14ac:dyDescent="0.3">
      <c r="A10" s="5" t="s">
        <v>222</v>
      </c>
      <c r="B10" s="41">
        <v>1130</v>
      </c>
      <c r="C10" s="4">
        <f t="shared" ref="C10:C16" si="0">_xlfn.RANK.EQ(F10,$F$6:$F$65,1)</f>
        <v>7</v>
      </c>
      <c r="D10" s="4"/>
      <c r="E10" s="4">
        <v>4</v>
      </c>
      <c r="F10" s="43">
        <v>14.32</v>
      </c>
      <c r="G10" s="32" t="s">
        <v>0</v>
      </c>
    </row>
    <row r="11" spans="1:11" ht="15" customHeight="1" x14ac:dyDescent="0.3">
      <c r="A11" s="5" t="s">
        <v>223</v>
      </c>
      <c r="B11" s="41">
        <v>1131</v>
      </c>
      <c r="C11" s="4">
        <f t="shared" si="0"/>
        <v>11</v>
      </c>
      <c r="D11" s="4"/>
      <c r="E11" s="4">
        <v>7</v>
      </c>
      <c r="F11" s="43">
        <v>15.37</v>
      </c>
      <c r="G11" s="32" t="s">
        <v>0</v>
      </c>
    </row>
    <row r="12" spans="1:11" ht="15" customHeight="1" x14ac:dyDescent="0.3">
      <c r="A12" s="5" t="s">
        <v>29</v>
      </c>
      <c r="B12" s="41">
        <v>1132</v>
      </c>
      <c r="C12" s="4">
        <f t="shared" si="0"/>
        <v>15</v>
      </c>
      <c r="D12" s="4"/>
      <c r="E12" s="4">
        <v>10</v>
      </c>
      <c r="F12" s="43">
        <v>17</v>
      </c>
      <c r="G12" s="32" t="s">
        <v>0</v>
      </c>
    </row>
    <row r="13" spans="1:11" ht="15" customHeight="1" x14ac:dyDescent="0.3">
      <c r="A13" s="5" t="s">
        <v>224</v>
      </c>
      <c r="B13" s="41">
        <v>1133</v>
      </c>
      <c r="C13" s="4" t="e">
        <f t="shared" si="0"/>
        <v>#N/A</v>
      </c>
      <c r="D13" s="4"/>
      <c r="E13" s="4"/>
      <c r="F13" s="43"/>
      <c r="G13" s="32" t="s">
        <v>0</v>
      </c>
    </row>
    <row r="14" spans="1:11" ht="15" customHeight="1" x14ac:dyDescent="0.3">
      <c r="A14" s="5" t="s">
        <v>225</v>
      </c>
      <c r="B14" s="41">
        <v>1134</v>
      </c>
      <c r="C14" s="4">
        <f t="shared" si="0"/>
        <v>27</v>
      </c>
      <c r="D14" s="4"/>
      <c r="E14" s="4"/>
      <c r="F14" s="43">
        <v>20.41</v>
      </c>
      <c r="G14" s="32" t="s">
        <v>0</v>
      </c>
    </row>
    <row r="15" spans="1:11" ht="15" customHeight="1" x14ac:dyDescent="0.3">
      <c r="A15" s="5" t="s">
        <v>226</v>
      </c>
      <c r="B15" s="41">
        <v>1135</v>
      </c>
      <c r="C15" s="4">
        <f t="shared" si="0"/>
        <v>13</v>
      </c>
      <c r="D15" s="4"/>
      <c r="E15" s="4">
        <v>9</v>
      </c>
      <c r="F15" s="43">
        <v>16.14</v>
      </c>
      <c r="G15" s="32" t="s">
        <v>0</v>
      </c>
    </row>
    <row r="16" spans="1:11" ht="15" customHeight="1" x14ac:dyDescent="0.3">
      <c r="A16" s="5" t="s">
        <v>227</v>
      </c>
      <c r="B16" s="41">
        <v>1136</v>
      </c>
      <c r="C16" s="4">
        <f t="shared" si="0"/>
        <v>33</v>
      </c>
      <c r="D16" s="4"/>
      <c r="E16" s="4"/>
      <c r="F16" s="43">
        <v>23.5</v>
      </c>
      <c r="G16" s="32" t="s">
        <v>0</v>
      </c>
    </row>
    <row r="17" spans="1:7" ht="15" customHeight="1" x14ac:dyDescent="0.3">
      <c r="A17" s="5"/>
      <c r="B17" s="4"/>
      <c r="C17" s="4"/>
      <c r="D17" s="4"/>
      <c r="E17" s="33">
        <f>SUM(E9:E15)</f>
        <v>31</v>
      </c>
      <c r="F17" s="43"/>
      <c r="G17" s="32"/>
    </row>
    <row r="18" spans="1:7" ht="15" customHeight="1" x14ac:dyDescent="0.3">
      <c r="A18" s="14" t="s">
        <v>11</v>
      </c>
      <c r="B18" s="4"/>
      <c r="C18" s="4"/>
      <c r="D18" s="4"/>
      <c r="E18" s="4"/>
      <c r="F18" s="43"/>
      <c r="G18" s="32"/>
    </row>
    <row r="19" spans="1:7" ht="15" customHeight="1" x14ac:dyDescent="0.3">
      <c r="A19" s="5" t="s">
        <v>228</v>
      </c>
      <c r="B19" s="41">
        <v>1247</v>
      </c>
      <c r="C19" s="4">
        <f t="shared" ref="C19" si="1">_xlfn.RANK.EQ(F19,$F$6:$F$65,1)</f>
        <v>14</v>
      </c>
      <c r="D19" s="4"/>
      <c r="E19" s="4"/>
      <c r="F19" s="43">
        <v>16.54</v>
      </c>
      <c r="G19" s="32" t="s">
        <v>11</v>
      </c>
    </row>
    <row r="20" spans="1:7" ht="15" customHeight="1" x14ac:dyDescent="0.3">
      <c r="A20" s="5"/>
      <c r="B20" s="4"/>
      <c r="C20" s="4"/>
      <c r="D20" s="4"/>
      <c r="E20" s="4"/>
      <c r="F20" s="43"/>
      <c r="G20" s="32" t="s">
        <v>11</v>
      </c>
    </row>
    <row r="21" spans="1:7" ht="15" customHeight="1" x14ac:dyDescent="0.3">
      <c r="A21" s="14" t="s">
        <v>133</v>
      </c>
      <c r="B21" s="4"/>
      <c r="C21" s="4"/>
      <c r="D21" s="4"/>
      <c r="E21" s="4"/>
      <c r="F21" s="43"/>
      <c r="G21" s="32"/>
    </row>
    <row r="22" spans="1:7" ht="15" customHeight="1" x14ac:dyDescent="0.3">
      <c r="A22" s="5" t="s">
        <v>229</v>
      </c>
      <c r="B22" s="41">
        <v>1252</v>
      </c>
      <c r="C22" s="4">
        <f t="shared" ref="C22:C23" si="2">_xlfn.RANK.EQ(F22,$F$6:$F$65,1)</f>
        <v>8</v>
      </c>
      <c r="D22" s="4"/>
      <c r="E22" s="4"/>
      <c r="F22" s="43">
        <v>14.41</v>
      </c>
      <c r="G22" s="32" t="s">
        <v>133</v>
      </c>
    </row>
    <row r="23" spans="1:7" ht="15" customHeight="1" x14ac:dyDescent="0.3">
      <c r="A23" s="5" t="s">
        <v>230</v>
      </c>
      <c r="B23" s="41">
        <v>1253</v>
      </c>
      <c r="C23" s="4">
        <f t="shared" si="2"/>
        <v>22</v>
      </c>
      <c r="D23" s="4"/>
      <c r="E23" s="4"/>
      <c r="F23" s="43">
        <v>19.010000000000002</v>
      </c>
      <c r="G23" s="32" t="s">
        <v>133</v>
      </c>
    </row>
    <row r="24" spans="1:7" ht="15" customHeight="1" x14ac:dyDescent="0.3">
      <c r="A24" s="5"/>
      <c r="B24" s="4"/>
      <c r="C24" s="4"/>
      <c r="D24" s="4"/>
      <c r="E24" s="4"/>
      <c r="F24" s="43"/>
      <c r="G24" s="32" t="s">
        <v>19</v>
      </c>
    </row>
    <row r="25" spans="1:7" ht="15" customHeight="1" x14ac:dyDescent="0.3">
      <c r="A25" s="14" t="s">
        <v>19</v>
      </c>
      <c r="B25" s="4"/>
      <c r="C25" s="4"/>
      <c r="D25" s="4"/>
      <c r="E25" s="4"/>
      <c r="F25" s="43"/>
      <c r="G25" s="32"/>
    </row>
    <row r="26" spans="1:7" ht="15" customHeight="1" x14ac:dyDescent="0.3">
      <c r="A26" s="5" t="s">
        <v>231</v>
      </c>
      <c r="B26" s="41">
        <v>1262</v>
      </c>
      <c r="C26" s="4">
        <f t="shared" ref="C26:C29" si="3">_xlfn.RANK.EQ(F26,$F$6:$F$65,1)</f>
        <v>6</v>
      </c>
      <c r="D26" s="4"/>
      <c r="E26" s="4"/>
      <c r="F26" s="43">
        <v>14.24</v>
      </c>
      <c r="G26" s="32" t="s">
        <v>19</v>
      </c>
    </row>
    <row r="27" spans="1:7" ht="15" customHeight="1" x14ac:dyDescent="0.3">
      <c r="A27" s="5" t="s">
        <v>232</v>
      </c>
      <c r="B27" s="41">
        <v>1263</v>
      </c>
      <c r="C27" s="4">
        <f t="shared" si="3"/>
        <v>4</v>
      </c>
      <c r="D27" s="4"/>
      <c r="E27" s="4"/>
      <c r="F27" s="43">
        <v>14.11</v>
      </c>
      <c r="G27" s="32" t="s">
        <v>19</v>
      </c>
    </row>
    <row r="28" spans="1:7" ht="15" customHeight="1" x14ac:dyDescent="0.3">
      <c r="A28" s="5" t="s">
        <v>233</v>
      </c>
      <c r="B28" s="41">
        <v>1264</v>
      </c>
      <c r="C28" s="4">
        <f t="shared" si="3"/>
        <v>3</v>
      </c>
      <c r="D28" s="4"/>
      <c r="E28" s="4"/>
      <c r="F28" s="43">
        <v>14</v>
      </c>
      <c r="G28" s="32" t="s">
        <v>19</v>
      </c>
    </row>
    <row r="29" spans="1:7" ht="15" customHeight="1" x14ac:dyDescent="0.3">
      <c r="A29" s="5" t="s">
        <v>234</v>
      </c>
      <c r="B29" s="41">
        <v>1265</v>
      </c>
      <c r="C29" s="4">
        <f t="shared" si="3"/>
        <v>35</v>
      </c>
      <c r="D29" s="4"/>
      <c r="E29" s="4"/>
      <c r="F29" s="43">
        <v>25.26</v>
      </c>
      <c r="G29" s="32" t="s">
        <v>19</v>
      </c>
    </row>
    <row r="30" spans="1:7" ht="15" customHeight="1" x14ac:dyDescent="0.3">
      <c r="A30" s="5"/>
      <c r="B30" s="4"/>
      <c r="C30" s="4"/>
      <c r="D30" s="4"/>
      <c r="E30" s="4"/>
      <c r="F30" s="43"/>
      <c r="G30" s="32"/>
    </row>
    <row r="31" spans="1:7" ht="15" customHeight="1" x14ac:dyDescent="0.3">
      <c r="A31" s="14" t="s">
        <v>16</v>
      </c>
      <c r="B31" s="4"/>
      <c r="C31" s="4"/>
      <c r="D31" s="4"/>
      <c r="E31" s="4"/>
      <c r="F31" s="43"/>
      <c r="G31" s="32"/>
    </row>
    <row r="32" spans="1:7" ht="15" customHeight="1" x14ac:dyDescent="0.3">
      <c r="A32" s="5" t="s">
        <v>235</v>
      </c>
      <c r="B32" s="41">
        <v>1352</v>
      </c>
      <c r="C32" s="4">
        <f t="shared" ref="C32:C34" si="4">_xlfn.RANK.EQ(F32,$F$6:$F$65,1)</f>
        <v>34</v>
      </c>
      <c r="D32" s="4"/>
      <c r="E32" s="4"/>
      <c r="F32" s="43">
        <v>25.12</v>
      </c>
      <c r="G32" s="32" t="s">
        <v>16</v>
      </c>
    </row>
    <row r="33" spans="1:7" ht="15" customHeight="1" x14ac:dyDescent="0.3">
      <c r="A33" s="5" t="s">
        <v>236</v>
      </c>
      <c r="B33" s="41">
        <v>1353</v>
      </c>
      <c r="C33" s="4">
        <f t="shared" si="4"/>
        <v>19</v>
      </c>
      <c r="D33" s="4"/>
      <c r="E33" s="4"/>
      <c r="F33" s="43">
        <v>17.53</v>
      </c>
      <c r="G33" s="32" t="s">
        <v>16</v>
      </c>
    </row>
    <row r="34" spans="1:7" ht="15" customHeight="1" x14ac:dyDescent="0.3">
      <c r="A34" s="5" t="s">
        <v>32</v>
      </c>
      <c r="B34" s="41">
        <v>1354</v>
      </c>
      <c r="C34" s="4">
        <f t="shared" si="4"/>
        <v>21</v>
      </c>
      <c r="D34" s="4"/>
      <c r="E34" s="4"/>
      <c r="F34" s="43">
        <v>18.309999999999999</v>
      </c>
      <c r="G34" s="32" t="s">
        <v>16</v>
      </c>
    </row>
    <row r="35" spans="1:7" ht="15" customHeight="1" x14ac:dyDescent="0.3">
      <c r="A35" s="5"/>
      <c r="B35" s="4"/>
      <c r="C35" s="4"/>
      <c r="D35" s="4"/>
      <c r="E35" s="4"/>
      <c r="F35" s="43"/>
      <c r="G35" s="32"/>
    </row>
    <row r="36" spans="1:7" ht="15" customHeight="1" x14ac:dyDescent="0.3">
      <c r="A36" s="14" t="s">
        <v>36</v>
      </c>
      <c r="B36" s="4"/>
      <c r="C36" s="4"/>
      <c r="D36" s="4"/>
      <c r="E36" s="4"/>
      <c r="F36" s="43"/>
      <c r="G36" s="32"/>
    </row>
    <row r="37" spans="1:7" ht="15" customHeight="1" x14ac:dyDescent="0.3">
      <c r="A37" s="5" t="s">
        <v>33</v>
      </c>
      <c r="B37" s="41">
        <v>947</v>
      </c>
      <c r="C37" s="4" t="e">
        <f>_xlfn.RANK.EQ(F37,F6:F63,1)</f>
        <v>#N/A</v>
      </c>
      <c r="D37" s="4"/>
      <c r="E37" s="4"/>
      <c r="F37" s="43"/>
      <c r="G37" s="32" t="s">
        <v>36</v>
      </c>
    </row>
    <row r="38" spans="1:7" ht="15" customHeight="1" x14ac:dyDescent="0.3">
      <c r="A38" s="5" t="s">
        <v>34</v>
      </c>
      <c r="B38" s="41">
        <v>948</v>
      </c>
      <c r="C38" s="4" t="e">
        <f>_xlfn.RANK.EQ(F38,F6:F63,1)</f>
        <v>#N/A</v>
      </c>
      <c r="D38" s="4"/>
      <c r="E38" s="4"/>
      <c r="F38" s="43"/>
      <c r="G38" s="32" t="s">
        <v>36</v>
      </c>
    </row>
    <row r="39" spans="1:7" ht="15" customHeight="1" x14ac:dyDescent="0.3">
      <c r="A39" s="5" t="s">
        <v>35</v>
      </c>
      <c r="B39" s="41">
        <v>949</v>
      </c>
      <c r="C39" s="4" t="e">
        <f>_xlfn.RANK.EQ(F39,F6:F63,1)</f>
        <v>#N/A</v>
      </c>
      <c r="D39" s="4"/>
      <c r="E39" s="4"/>
      <c r="F39" s="43"/>
      <c r="G39" s="32" t="s">
        <v>36</v>
      </c>
    </row>
    <row r="40" spans="1:7" ht="15" customHeight="1" x14ac:dyDescent="0.3">
      <c r="A40" s="5"/>
      <c r="B40" s="4"/>
      <c r="C40" s="4"/>
      <c r="D40" s="4"/>
      <c r="E40" s="4"/>
      <c r="F40" s="43"/>
      <c r="G40" s="32"/>
    </row>
    <row r="41" spans="1:7" ht="15" customHeight="1" x14ac:dyDescent="0.3">
      <c r="A41" s="14" t="s">
        <v>98</v>
      </c>
      <c r="B41" s="4"/>
      <c r="C41" s="4"/>
      <c r="D41" s="4"/>
      <c r="E41" s="4"/>
      <c r="F41" s="43"/>
      <c r="G41" s="32"/>
    </row>
    <row r="42" spans="1:7" ht="15" customHeight="1" x14ac:dyDescent="0.3">
      <c r="A42" s="5" t="s">
        <v>237</v>
      </c>
      <c r="B42" s="41">
        <v>1311</v>
      </c>
      <c r="C42" s="4">
        <f t="shared" ref="C42:C50" si="5">_xlfn.RANK.EQ(F42,$F$6:$F$65,1)</f>
        <v>10</v>
      </c>
      <c r="D42" s="4"/>
      <c r="E42" s="4">
        <v>6</v>
      </c>
      <c r="F42" s="43">
        <v>15.15</v>
      </c>
      <c r="G42" s="32" t="s">
        <v>98</v>
      </c>
    </row>
    <row r="43" spans="1:7" ht="15" customHeight="1" x14ac:dyDescent="0.3">
      <c r="A43" s="5" t="s">
        <v>238</v>
      </c>
      <c r="B43" s="41">
        <v>1312</v>
      </c>
      <c r="C43" s="4">
        <f t="shared" si="5"/>
        <v>17</v>
      </c>
      <c r="D43" s="4"/>
      <c r="E43" s="4">
        <v>12</v>
      </c>
      <c r="F43" s="43">
        <v>17.23</v>
      </c>
      <c r="G43" s="32" t="s">
        <v>98</v>
      </c>
    </row>
    <row r="44" spans="1:7" ht="15" customHeight="1" x14ac:dyDescent="0.3">
      <c r="A44" s="5" t="s">
        <v>239</v>
      </c>
      <c r="B44" s="41">
        <v>1313</v>
      </c>
      <c r="C44" s="4">
        <f t="shared" si="5"/>
        <v>31</v>
      </c>
      <c r="D44" s="4"/>
      <c r="E44" s="4"/>
      <c r="F44" s="43">
        <v>22.06</v>
      </c>
      <c r="G44" s="32" t="s">
        <v>98</v>
      </c>
    </row>
    <row r="45" spans="1:7" ht="15" customHeight="1" x14ac:dyDescent="0.3">
      <c r="A45" s="5" t="s">
        <v>240</v>
      </c>
      <c r="B45" s="41">
        <v>1314</v>
      </c>
      <c r="C45" s="4">
        <f t="shared" si="5"/>
        <v>16</v>
      </c>
      <c r="D45" s="4"/>
      <c r="E45" s="4">
        <v>11</v>
      </c>
      <c r="F45" s="43">
        <v>17.02</v>
      </c>
      <c r="G45" s="32" t="s">
        <v>98</v>
      </c>
    </row>
    <row r="46" spans="1:7" ht="15" customHeight="1" x14ac:dyDescent="0.3">
      <c r="A46" s="5" t="s">
        <v>241</v>
      </c>
      <c r="B46" s="41">
        <v>1315</v>
      </c>
      <c r="C46" s="4">
        <f t="shared" si="5"/>
        <v>18</v>
      </c>
      <c r="D46" s="4"/>
      <c r="E46" s="4">
        <v>13</v>
      </c>
      <c r="F46" s="43">
        <v>17.47</v>
      </c>
      <c r="G46" s="32" t="s">
        <v>98</v>
      </c>
    </row>
    <row r="47" spans="1:7" ht="15" customHeight="1" x14ac:dyDescent="0.3">
      <c r="A47" s="5" t="s">
        <v>242</v>
      </c>
      <c r="B47" s="41">
        <v>1316</v>
      </c>
      <c r="C47" s="4">
        <f t="shared" si="5"/>
        <v>2</v>
      </c>
      <c r="D47" s="4"/>
      <c r="E47" s="4">
        <v>2</v>
      </c>
      <c r="F47" s="43">
        <v>13.41</v>
      </c>
      <c r="G47" s="32" t="s">
        <v>98</v>
      </c>
    </row>
    <row r="48" spans="1:7" ht="15" customHeight="1" x14ac:dyDescent="0.3">
      <c r="A48" s="5" t="s">
        <v>243</v>
      </c>
      <c r="B48" s="41">
        <v>1317</v>
      </c>
      <c r="C48" s="4">
        <f t="shared" si="5"/>
        <v>30</v>
      </c>
      <c r="D48" s="4"/>
      <c r="E48" s="4"/>
      <c r="F48" s="43">
        <v>21.44</v>
      </c>
      <c r="G48" s="32" t="s">
        <v>98</v>
      </c>
    </row>
    <row r="49" spans="1:8" ht="15" customHeight="1" x14ac:dyDescent="0.3">
      <c r="A49" s="5" t="s">
        <v>244</v>
      </c>
      <c r="B49" s="41">
        <v>1318</v>
      </c>
      <c r="C49" s="4">
        <f t="shared" si="5"/>
        <v>5</v>
      </c>
      <c r="D49" s="4"/>
      <c r="E49" s="95">
        <v>3</v>
      </c>
      <c r="F49" s="43">
        <v>14.23</v>
      </c>
      <c r="G49" s="32" t="s">
        <v>98</v>
      </c>
    </row>
    <row r="50" spans="1:8" ht="15" customHeight="1" x14ac:dyDescent="0.3">
      <c r="A50" s="5" t="s">
        <v>245</v>
      </c>
      <c r="B50" s="41">
        <v>1319</v>
      </c>
      <c r="C50" s="4">
        <f t="shared" si="5"/>
        <v>26</v>
      </c>
      <c r="D50" s="4"/>
      <c r="E50" s="4"/>
      <c r="F50" s="43">
        <v>20.09</v>
      </c>
      <c r="G50" s="32" t="s">
        <v>98</v>
      </c>
    </row>
    <row r="51" spans="1:8" ht="15" customHeight="1" x14ac:dyDescent="0.3">
      <c r="A51" s="34"/>
      <c r="B51" s="59"/>
      <c r="C51" s="26"/>
      <c r="D51" s="26"/>
      <c r="E51" s="33">
        <f>SUM(E47,E49,E42,E45,E43)</f>
        <v>34</v>
      </c>
      <c r="F51" s="45"/>
      <c r="G51" s="32"/>
    </row>
    <row r="52" spans="1:8" ht="15" customHeight="1" x14ac:dyDescent="0.3">
      <c r="A52" s="34"/>
      <c r="B52" s="59"/>
      <c r="C52" s="26"/>
      <c r="D52" s="26"/>
      <c r="E52" s="26"/>
      <c r="F52" s="45"/>
      <c r="G52" s="32"/>
    </row>
    <row r="53" spans="1:8" ht="18" customHeight="1" x14ac:dyDescent="0.3">
      <c r="A53" s="109" t="s">
        <v>194</v>
      </c>
      <c r="B53" s="109"/>
      <c r="C53" s="110"/>
      <c r="D53" s="110"/>
      <c r="E53" s="110"/>
      <c r="F53" s="110"/>
    </row>
    <row r="54" spans="1:8" ht="18" customHeight="1" x14ac:dyDescent="0.3">
      <c r="A54" s="110" t="s">
        <v>205</v>
      </c>
      <c r="B54" s="110"/>
      <c r="C54" s="110"/>
      <c r="D54" s="110"/>
      <c r="E54" s="110"/>
      <c r="F54" s="110"/>
      <c r="G54" s="1"/>
      <c r="H54" s="1"/>
    </row>
    <row r="55" spans="1:8" ht="15" customHeight="1" x14ac:dyDescent="0.3">
      <c r="A55" s="34"/>
      <c r="B55" s="59"/>
      <c r="C55" s="26"/>
      <c r="D55" s="26"/>
      <c r="E55" s="26"/>
      <c r="F55" s="45"/>
      <c r="G55" s="32"/>
    </row>
    <row r="56" spans="1:8" ht="15" customHeight="1" x14ac:dyDescent="0.3">
      <c r="A56" s="14" t="s">
        <v>31</v>
      </c>
      <c r="B56" s="41"/>
      <c r="C56" s="4"/>
      <c r="D56" s="4"/>
      <c r="E56" s="4"/>
      <c r="F56" s="43"/>
      <c r="G56" s="32" t="s">
        <v>31</v>
      </c>
    </row>
    <row r="57" spans="1:8" ht="15" customHeight="1" x14ac:dyDescent="0.3">
      <c r="A57" s="5" t="s">
        <v>246</v>
      </c>
      <c r="B57" s="41"/>
      <c r="C57" s="4">
        <f t="shared" ref="C57:C65" si="6">_xlfn.RANK.EQ(F57,$F$6:$F$65,1)</f>
        <v>9</v>
      </c>
      <c r="D57" s="4"/>
      <c r="E57" s="4">
        <v>5</v>
      </c>
      <c r="F57" s="43">
        <v>15.13</v>
      </c>
      <c r="G57" s="32" t="s">
        <v>31</v>
      </c>
    </row>
    <row r="58" spans="1:8" ht="15" customHeight="1" x14ac:dyDescent="0.3">
      <c r="A58" s="5" t="s">
        <v>247</v>
      </c>
      <c r="B58" s="41"/>
      <c r="C58" s="4">
        <f t="shared" si="6"/>
        <v>12</v>
      </c>
      <c r="D58" s="4"/>
      <c r="E58" s="4">
        <v>8</v>
      </c>
      <c r="F58" s="43">
        <v>15.44</v>
      </c>
      <c r="G58" s="32" t="s">
        <v>31</v>
      </c>
    </row>
    <row r="59" spans="1:8" ht="15" customHeight="1" x14ac:dyDescent="0.3">
      <c r="A59" s="5" t="s">
        <v>248</v>
      </c>
      <c r="B59" s="41"/>
      <c r="C59" s="4">
        <f t="shared" si="6"/>
        <v>32</v>
      </c>
      <c r="D59" s="4"/>
      <c r="E59" s="4"/>
      <c r="F59" s="43">
        <v>23.3</v>
      </c>
      <c r="G59" s="32" t="s">
        <v>31</v>
      </c>
    </row>
    <row r="60" spans="1:8" ht="15" customHeight="1" x14ac:dyDescent="0.3">
      <c r="A60" s="5" t="s">
        <v>249</v>
      </c>
      <c r="B60" s="41"/>
      <c r="C60" s="4">
        <f t="shared" si="6"/>
        <v>29</v>
      </c>
      <c r="D60" s="4"/>
      <c r="E60" s="4"/>
      <c r="F60" s="43">
        <v>21.34</v>
      </c>
      <c r="G60" s="32" t="s">
        <v>31</v>
      </c>
    </row>
    <row r="61" spans="1:8" ht="15" customHeight="1" x14ac:dyDescent="0.3">
      <c r="A61" s="5" t="s">
        <v>250</v>
      </c>
      <c r="B61" s="41"/>
      <c r="C61" s="4">
        <f t="shared" si="6"/>
        <v>24</v>
      </c>
      <c r="D61" s="4"/>
      <c r="E61" s="4">
        <v>15</v>
      </c>
      <c r="F61" s="43">
        <v>19.53</v>
      </c>
      <c r="G61" s="32" t="s">
        <v>31</v>
      </c>
    </row>
    <row r="62" spans="1:8" ht="15" customHeight="1" x14ac:dyDescent="0.3">
      <c r="A62" s="5" t="s">
        <v>251</v>
      </c>
      <c r="B62" s="41"/>
      <c r="C62" s="4" t="e">
        <f t="shared" si="6"/>
        <v>#N/A</v>
      </c>
      <c r="D62" s="4"/>
      <c r="E62" s="4"/>
      <c r="F62" s="43"/>
      <c r="G62" s="32" t="s">
        <v>31</v>
      </c>
    </row>
    <row r="63" spans="1:8" ht="15" customHeight="1" x14ac:dyDescent="0.3">
      <c r="A63" s="5" t="s">
        <v>252</v>
      </c>
      <c r="B63" s="19"/>
      <c r="C63" s="4">
        <f t="shared" si="6"/>
        <v>28</v>
      </c>
      <c r="D63" s="4"/>
      <c r="E63" s="95"/>
      <c r="F63" s="43">
        <v>21.16</v>
      </c>
      <c r="G63" s="32" t="s">
        <v>31</v>
      </c>
    </row>
    <row r="64" spans="1:8" ht="15" customHeight="1" x14ac:dyDescent="0.3">
      <c r="A64" s="5" t="s">
        <v>253</v>
      </c>
      <c r="B64" s="19"/>
      <c r="C64" s="4">
        <f t="shared" si="6"/>
        <v>20</v>
      </c>
      <c r="D64" s="4"/>
      <c r="E64" s="4">
        <v>14</v>
      </c>
      <c r="F64" s="43">
        <v>18.28</v>
      </c>
      <c r="G64" s="32" t="s">
        <v>31</v>
      </c>
    </row>
    <row r="65" spans="1:7" ht="15" customHeight="1" x14ac:dyDescent="0.3">
      <c r="A65" s="5" t="s">
        <v>254</v>
      </c>
      <c r="B65" s="19"/>
      <c r="C65" s="4">
        <f t="shared" si="6"/>
        <v>25</v>
      </c>
      <c r="D65" s="4"/>
      <c r="E65" s="4">
        <v>16</v>
      </c>
      <c r="F65" s="43">
        <v>19.54</v>
      </c>
      <c r="G65" s="32" t="s">
        <v>31</v>
      </c>
    </row>
    <row r="66" spans="1:7" ht="15" customHeight="1" x14ac:dyDescent="0.3">
      <c r="A66" s="34"/>
      <c r="B66" s="25"/>
      <c r="C66" s="26"/>
      <c r="D66" s="26"/>
      <c r="E66" s="33">
        <f>SUM(E57:E65)</f>
        <v>58</v>
      </c>
      <c r="F66" s="45"/>
    </row>
    <row r="67" spans="1:7" ht="15" customHeight="1" x14ac:dyDescent="0.3">
      <c r="A67" s="34"/>
      <c r="B67" s="25"/>
      <c r="C67" s="26"/>
      <c r="D67" s="26"/>
      <c r="E67" s="26"/>
      <c r="F67" s="45"/>
    </row>
    <row r="68" spans="1:7" ht="18" customHeight="1" x14ac:dyDescent="0.3">
      <c r="A68" s="24"/>
      <c r="B68" s="25"/>
      <c r="C68" s="26"/>
      <c r="D68" s="26"/>
      <c r="E68" s="26"/>
      <c r="F68" s="45"/>
    </row>
    <row r="69" spans="1:7" ht="18" customHeight="1" x14ac:dyDescent="0.3">
      <c r="A69" s="24"/>
      <c r="B69" s="25"/>
      <c r="C69" s="26"/>
      <c r="D69" s="26"/>
      <c r="E69" s="26"/>
      <c r="F69" s="45"/>
    </row>
    <row r="70" spans="1:7" ht="18" customHeight="1" x14ac:dyDescent="0.35">
      <c r="A70" s="15" t="s">
        <v>5</v>
      </c>
      <c r="B70" s="16"/>
      <c r="C70"/>
      <c r="D70" s="27"/>
    </row>
    <row r="71" spans="1:7" ht="18" customHeight="1" x14ac:dyDescent="0.35">
      <c r="A71" s="16" t="s">
        <v>7</v>
      </c>
      <c r="B71" s="16"/>
      <c r="C71"/>
      <c r="D71" s="16" t="s">
        <v>1</v>
      </c>
    </row>
    <row r="72" spans="1:7" ht="18" customHeight="1" x14ac:dyDescent="0.35">
      <c r="A72" s="123" t="str">
        <f>INDEX($A$6:$C$68,MATCH(1,$C$6:$C$68,0),1)</f>
        <v>Camden Lummus</v>
      </c>
      <c r="B72" s="124"/>
      <c r="C72" s="17">
        <v>1</v>
      </c>
      <c r="D72" s="35" t="str">
        <f>INDEX($A$6:$G$68,MATCH(1,$C$6:$C$68,0),7)</f>
        <v>Roby</v>
      </c>
    </row>
    <row r="73" spans="1:7" ht="18" customHeight="1" x14ac:dyDescent="0.35">
      <c r="A73" s="123" t="str">
        <f>INDEX($A$6:$C$68,MATCH(2,$C$6:$C$68,0),1)</f>
        <v>Rhett Cadenhead</v>
      </c>
      <c r="B73" s="124"/>
      <c r="C73" s="17">
        <v>2</v>
      </c>
      <c r="D73" s="35" t="str">
        <f>INDEX($A$6:$G$68,MATCH(2,$C$6:$C$68,0),7)</f>
        <v>Anson</v>
      </c>
    </row>
    <row r="74" spans="1:7" ht="18" customHeight="1" x14ac:dyDescent="0.35">
      <c r="A74" s="123" t="str">
        <f>INDEX($A$6:$C$68,MATCH(3,$C$6:$C$68,0),1)</f>
        <v>Diego Sanchez</v>
      </c>
      <c r="B74" s="124"/>
      <c r="C74" s="17">
        <v>3</v>
      </c>
      <c r="D74" s="35" t="str">
        <f>INDEX($A$6:$G$68,MATCH(3,$C$6:$C$68,0),7)</f>
        <v>Knox City</v>
      </c>
    </row>
    <row r="75" spans="1:7" ht="18" customHeight="1" x14ac:dyDescent="0.35">
      <c r="A75" s="123" t="str">
        <f>INDEX($A$6:$C$68,MATCH(4,$C$6:$C$68,0),1)</f>
        <v>Izaiah Trevino</v>
      </c>
      <c r="B75" s="124"/>
      <c r="C75" s="17">
        <v>4</v>
      </c>
      <c r="D75" s="35" t="str">
        <f>INDEX($A$6:$G$68,MATCH(4,$C$6:$C$68,0),7)</f>
        <v>Knox City</v>
      </c>
    </row>
    <row r="76" spans="1:7" ht="18" customHeight="1" x14ac:dyDescent="0.35">
      <c r="A76" s="123" t="str">
        <f>INDEX($A$6:$C$68,MATCH(5,$C$6:$C$68,0),1)</f>
        <v>Zach Lomas</v>
      </c>
      <c r="B76" s="124"/>
      <c r="C76" s="17">
        <v>5</v>
      </c>
      <c r="D76" s="35" t="str">
        <f>INDEX($A$6:$G$68,MATCH(5,$C$6:$C$68,0),7)</f>
        <v>Anson</v>
      </c>
    </row>
    <row r="77" spans="1:7" ht="18" customHeight="1" x14ac:dyDescent="0.35">
      <c r="A77" s="123" t="str">
        <f>INDEX($A$6:$C$68,MATCH(6,$C$6:$C$68,0),1)</f>
        <v>Hunter Lerma</v>
      </c>
      <c r="B77" s="124"/>
      <c r="C77" s="17">
        <v>6</v>
      </c>
      <c r="D77" s="35" t="str">
        <f>INDEX($A$6:$G$68,MATCH(6,$C$6:$C$68,0),7)</f>
        <v>Knox City</v>
      </c>
    </row>
    <row r="78" spans="1:7" ht="18" customHeight="1" x14ac:dyDescent="0.35">
      <c r="A78" s="123" t="str">
        <f>INDEX($A$6:$C$68,MATCH(7,$C$6:$C$68,0),1)</f>
        <v>Zephenn Cortez</v>
      </c>
      <c r="B78" s="124"/>
      <c r="C78" s="17">
        <v>7</v>
      </c>
      <c r="D78" s="35" t="str">
        <f>INDEX($A$6:$G$68,MATCH(7,$C$6:$C$68,0),7)</f>
        <v>Roby</v>
      </c>
    </row>
    <row r="79" spans="1:7" ht="18" customHeight="1" x14ac:dyDescent="0.35">
      <c r="A79" s="123" t="str">
        <f>INDEX($A$6:$C$68,MATCH(8,$C$6:$C$68,0),1)</f>
        <v>Isaac Hernandez</v>
      </c>
      <c r="B79" s="124"/>
      <c r="C79" s="17">
        <v>8</v>
      </c>
      <c r="D79" s="35" t="str">
        <f>INDEX($A$6:$G$68,MATCH(8,$C$6:$C$68,0),7)</f>
        <v>Rule</v>
      </c>
    </row>
    <row r="80" spans="1:7" ht="18" customHeight="1" x14ac:dyDescent="0.35">
      <c r="A80" s="123" t="str">
        <f>INDEX($A$6:$C$68,MATCH(9,$C$6:$C$68,0),1)</f>
        <v>Kyson Shahan</v>
      </c>
      <c r="B80" s="124"/>
      <c r="C80" s="17">
        <v>9</v>
      </c>
      <c r="D80" s="35" t="str">
        <f>INDEX($A$6:$G$68,MATCH(9,$C$6:$C$68,0),7)</f>
        <v>Munday</v>
      </c>
    </row>
    <row r="81" spans="1:4" ht="18" customHeight="1" x14ac:dyDescent="0.35">
      <c r="A81" s="123" t="str">
        <f>INDEX($A$6:$C$68,MATCH(10,$C$6:$C$68,0),1)</f>
        <v>Iszaj Espinoza</v>
      </c>
      <c r="B81" s="124"/>
      <c r="C81" s="17">
        <v>10</v>
      </c>
      <c r="D81" s="35" t="str">
        <f>INDEX($A$6:$G$68,MATCH(10,$C$6:$C$68,0),7)</f>
        <v>Anson</v>
      </c>
    </row>
    <row r="82" spans="1:4" ht="18" customHeight="1" x14ac:dyDescent="0.3">
      <c r="A82" s="9"/>
      <c r="B82" s="20"/>
      <c r="C82"/>
      <c r="D82" s="27"/>
    </row>
    <row r="83" spans="1:4" ht="18" customHeight="1" x14ac:dyDescent="0.35">
      <c r="A83" s="15" t="s">
        <v>6</v>
      </c>
      <c r="B83" s="16"/>
      <c r="C83"/>
      <c r="D83" s="27"/>
    </row>
    <row r="84" spans="1:4" ht="18" customHeight="1" x14ac:dyDescent="0.3">
      <c r="A84" s="9"/>
      <c r="B84" s="20"/>
      <c r="C84"/>
      <c r="D84" s="27"/>
    </row>
    <row r="85" spans="1:4" ht="18" customHeight="1" x14ac:dyDescent="0.35">
      <c r="A85" s="122" t="s">
        <v>0</v>
      </c>
      <c r="B85" s="122"/>
      <c r="C85" s="17">
        <v>1</v>
      </c>
      <c r="D85" s="31"/>
    </row>
    <row r="86" spans="1:4" ht="18" customHeight="1" x14ac:dyDescent="0.35">
      <c r="A86" s="122" t="s">
        <v>98</v>
      </c>
      <c r="B86" s="122"/>
      <c r="C86" s="17">
        <v>2</v>
      </c>
      <c r="D86" s="31"/>
    </row>
    <row r="87" spans="1:4" ht="18" customHeight="1" x14ac:dyDescent="0.35">
      <c r="A87" s="122" t="s">
        <v>31</v>
      </c>
      <c r="B87" s="122"/>
      <c r="C87" s="17">
        <v>3</v>
      </c>
      <c r="D87" s="31"/>
    </row>
    <row r="88" spans="1:4" ht="15" customHeight="1" x14ac:dyDescent="0.3"/>
    <row r="89" spans="1:4" ht="15" customHeight="1" x14ac:dyDescent="0.3"/>
    <row r="90" spans="1:4" ht="15" customHeight="1" x14ac:dyDescent="0.3"/>
    <row r="91" spans="1:4" ht="15" customHeight="1" x14ac:dyDescent="0.3"/>
    <row r="92" spans="1:4" ht="15" customHeight="1" x14ac:dyDescent="0.3"/>
    <row r="93" spans="1:4" ht="15" customHeight="1" x14ac:dyDescent="0.3"/>
    <row r="94" spans="1:4" ht="15" customHeight="1" x14ac:dyDescent="0.3"/>
    <row r="95" spans="1:4" ht="15" customHeight="1" x14ac:dyDescent="0.3"/>
    <row r="96" spans="1:4" ht="15" customHeight="1" x14ac:dyDescent="0.3"/>
  </sheetData>
  <mergeCells count="17">
    <mergeCell ref="A2:F2"/>
    <mergeCell ref="A1:F1"/>
    <mergeCell ref="A72:B72"/>
    <mergeCell ref="A53:F53"/>
    <mergeCell ref="A54:F54"/>
    <mergeCell ref="A73:B73"/>
    <mergeCell ref="A74:B74"/>
    <mergeCell ref="A75:B75"/>
    <mergeCell ref="A76:B76"/>
    <mergeCell ref="A77:B77"/>
    <mergeCell ref="A86:B86"/>
    <mergeCell ref="A87:B87"/>
    <mergeCell ref="A78:B78"/>
    <mergeCell ref="A79:B79"/>
    <mergeCell ref="A80:B80"/>
    <mergeCell ref="A81:B81"/>
    <mergeCell ref="A85:B85"/>
  </mergeCells>
  <printOptions horizontalCentered="1"/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Varsity Girls Heat</vt:lpstr>
      <vt:lpstr>JV Girls Heat</vt:lpstr>
      <vt:lpstr>Varsity Boys Heat</vt:lpstr>
      <vt:lpstr>JH 7th Girls Heat</vt:lpstr>
      <vt:lpstr>JH 8th Girls Heat </vt:lpstr>
      <vt:lpstr>JH Boys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2022-09-29T00:14:05Z</dcterms:modified>
</cp:coreProperties>
</file>